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koM\Documents\_Prace\_Rozpocty\Rekonstrukce mostu\v km 162,879 trati Liberec - Černousy\Soutez\"/>
    </mc:Choice>
  </mc:AlternateContent>
  <bookViews>
    <workbookView xWindow="0" yWindow="0" windowWidth="0" windowHeight="0"/>
  </bookViews>
  <sheets>
    <sheet name="Rekapitulace" sheetId="9" r:id="rId1"/>
    <sheet name="PS 01-01-20" sheetId="2" r:id="rId2"/>
    <sheet name="PS 01-02-50" sheetId="3" r:id="rId3"/>
    <sheet name="SO 01-10,11-01" sheetId="4" r:id="rId4"/>
    <sheet name="SO 01-20-01" sheetId="5" r:id="rId5"/>
    <sheet name="SO 01-32-01" sheetId="6" r:id="rId6"/>
    <sheet name="SO 01-50-01" sheetId="7" r:id="rId7"/>
    <sheet name="SO 98-98" sheetId="8" r:id="rId8"/>
  </sheets>
  <calcPr/>
</workbook>
</file>

<file path=xl/calcChain.xml><?xml version="1.0" encoding="utf-8"?>
<calcChain xmlns="http://schemas.openxmlformats.org/spreadsheetml/2006/main">
  <c i="8" l="1" r="M3"/>
  <c i="7" r="M3"/>
  <c i="6" r="M3"/>
  <c i="5" r="M3"/>
  <c i="4" r="M3"/>
  <c i="3" r="M3"/>
  <c i="2" r="M3"/>
  <c i="9" r="C7"/>
  <c r="C6"/>
  <c r="F22"/>
  <c r="D22"/>
  <c r="C22"/>
  <c r="E23"/>
  <c r="F23"/>
  <c r="D23"/>
  <c r="C23"/>
  <c r="E22"/>
  <c r="F20"/>
  <c r="D20"/>
  <c r="C20"/>
  <c r="E21"/>
  <c r="F21"/>
  <c r="D21"/>
  <c r="C21"/>
  <c r="E20"/>
  <c r="F18"/>
  <c r="D18"/>
  <c r="C18"/>
  <c r="E19"/>
  <c r="F19"/>
  <c r="D19"/>
  <c r="C19"/>
  <c r="E18"/>
  <c r="F16"/>
  <c r="D16"/>
  <c r="C16"/>
  <c r="E17"/>
  <c r="F17"/>
  <c r="D17"/>
  <c r="C17"/>
  <c r="E16"/>
  <c r="F14"/>
  <c r="D14"/>
  <c r="C14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8" r="T7"/>
  <c r="M8"/>
  <c r="L8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88"/>
  <c r="L188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M175"/>
  <c r="L175"/>
  <c r="AA184"/>
  <c r="O184"/>
  <c r="M184"/>
  <c r="I184"/>
  <c r="AA180"/>
  <c r="O180"/>
  <c r="M180"/>
  <c r="I180"/>
  <c r="AA176"/>
  <c r="O176"/>
  <c r="M176"/>
  <c r="I176"/>
  <c r="M142"/>
  <c r="L142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M137"/>
  <c r="L137"/>
  <c r="AA138"/>
  <c r="O138"/>
  <c r="M138"/>
  <c r="I138"/>
  <c r="M128"/>
  <c r="L128"/>
  <c r="AA133"/>
  <c r="O133"/>
  <c r="M133"/>
  <c r="I133"/>
  <c r="AA129"/>
  <c r="O129"/>
  <c r="M129"/>
  <c r="I129"/>
  <c r="M83"/>
  <c r="L83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30"/>
  <c r="L30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37"/>
  <c r="L37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M32"/>
  <c r="L32"/>
  <c r="AA33"/>
  <c r="O33"/>
  <c r="M33"/>
  <c r="I33"/>
  <c r="M27"/>
  <c r="L27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5" r="T7"/>
  <c r="M8"/>
  <c r="L8"/>
  <c r="M160"/>
  <c r="L160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M151"/>
  <c r="L151"/>
  <c r="AA156"/>
  <c r="O156"/>
  <c r="M156"/>
  <c r="I156"/>
  <c r="AA152"/>
  <c r="O152"/>
  <c r="M152"/>
  <c r="I152"/>
  <c r="M134"/>
  <c r="L134"/>
  <c r="AA147"/>
  <c r="O147"/>
  <c r="M147"/>
  <c r="I147"/>
  <c r="AA143"/>
  <c r="O143"/>
  <c r="M143"/>
  <c r="I143"/>
  <c r="AA139"/>
  <c r="O139"/>
  <c r="M139"/>
  <c r="I139"/>
  <c r="AA135"/>
  <c r="O135"/>
  <c r="M135"/>
  <c r="I135"/>
  <c r="M109"/>
  <c r="L109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84"/>
  <c r="L84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47"/>
  <c r="L47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26"/>
  <c r="L26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64"/>
  <c r="L64"/>
  <c r="AA73"/>
  <c r="O73"/>
  <c r="M73"/>
  <c r="I73"/>
  <c r="AA69"/>
  <c r="O69"/>
  <c r="M69"/>
  <c r="I69"/>
  <c r="AA65"/>
  <c r="O65"/>
  <c r="M65"/>
  <c r="I65"/>
  <c r="M19"/>
  <c r="L19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4"/>
  <c r="L14"/>
  <c r="AA15"/>
  <c r="O15"/>
  <c r="M15"/>
  <c r="I15"/>
  <c r="M9"/>
  <c r="L9"/>
  <c r="AA10"/>
  <c r="O10"/>
  <c r="M10"/>
  <c r="I10"/>
  <c i="3" r="T7"/>
  <c r="M8"/>
  <c r="L8"/>
  <c r="M23"/>
  <c r="L23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2" r="T7"/>
  <c r="M8"/>
  <c r="L8"/>
  <c r="M23"/>
  <c r="L23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<sst xmlns="http://schemas.openxmlformats.org/spreadsheetml/2006/main">
  <si>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</si>
  <si>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S632000171_zm01</t>
  </si>
  <si>
    <t>Rekonstrukce mostu v km 162,879 trati Liberec - Černousy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</si>
  <si>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</si>
  <si>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</si>
  <si>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</si>
  <si>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</si>
  <si>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</si>
  <si>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</si>
  <si>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</si>
  <si>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</si>
  <si>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</si>
  <si>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</si>
  <si>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</si>
  <si>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01-01-20</t>
  </si>
  <si>
    <t>Traťové zabezpečovací zařízení</t>
  </si>
  <si>
    <t>D.1.2</t>
  </si>
  <si>
    <t>Sdělovací zařízení</t>
  </si>
  <si>
    <t xml:space="preserve">  PS 01-02-50</t>
  </si>
  <si>
    <t>Přeložka vedení ČD Telematika</t>
  </si>
  <si>
    <t>D.2.1.1</t>
  </si>
  <si>
    <t>Kolejový svršek a spodek</t>
  </si>
  <si>
    <t xml:space="preserve">  SO 01-10,11-01</t>
  </si>
  <si>
    <t>Železniční svršek, železniční spodek</t>
  </si>
  <si>
    <t>D.2.1.4</t>
  </si>
  <si>
    <t>Mosty, propustky, zdi</t>
  </si>
  <si>
    <t xml:space="preserve">  SO 01-20-01</t>
  </si>
  <si>
    <t>Železniční most</t>
  </si>
  <si>
    <t>D.2.1.6</t>
  </si>
  <si>
    <t>Potrubní vedení</t>
  </si>
  <si>
    <t xml:space="preserve">  SO 01-32-01</t>
  </si>
  <si>
    <t>Vodovod SČVK</t>
  </si>
  <si>
    <t>D.2.1.8</t>
  </si>
  <si>
    <t>Pozemní komunikace</t>
  </si>
  <si>
    <t xml:space="preserve">  SO 01-50-01</t>
  </si>
  <si>
    <t>Úprava ul. Londýnská</t>
  </si>
  <si>
    <t>D.9.8</t>
  </si>
  <si>
    <t>Všeobecný objekt</t>
  </si>
  <si>
    <t xml:space="preserve">  SO 98-98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</si>
  <si>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</si>
  <si>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</si>
  <si>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</si>
  <si>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</si>
  <si>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</si>
  <si>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</si>
  <si>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</si>
  <si>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</si>
  <si>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</si>
  <si>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</si>
  <si>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</si>
  <si>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</si>
  <si>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</si>
  <si>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</si>
  <si>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</si>
  <si>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</si>
  <si>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</si>
  <si>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</si>
  <si>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</si>
  <si>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</si>
  <si>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</si>
  <si>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01-01-20</t>
  </si>
  <si>
    <t>SD</t>
  </si>
  <si>
    <t>0</t>
  </si>
  <si>
    <t>Všeobecné konstrukce a práce</t>
  </si>
  <si>
    <t>P</t>
  </si>
  <si>
    <t>R015160</t>
  </si>
  <si>
    <t>901</t>
  </si>
  <si>
    <t>POPLATKY ZA LIKVIDACŮ ODPADŮ NEKONTAMINOVANÝCH - 02 01 03 SMÝCENÉ STROMY A KEŘE VČETNĚ DOPRAVY</t>
  </si>
  <si>
    <t>T</t>
  </si>
  <si>
    <t>R-položka</t>
  </si>
  <si>
    <t>PP</t>
  </si>
  <si>
    <t/>
  </si>
  <si>
    <t>VV</t>
  </si>
  <si>
    <t>TS</t>
  </si>
  <si>
    <t xml:space="preserve">1. Položka obsahuje:   
– veškeré poplatky provozovateli skládky, recyklační linky nebo jiného zařízení na zpracování nebo likvidaci odpadů související s převzetím, uložením, zpracováním nebo likvidací odpadu   
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</si>
  <si>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1</t>
  </si>
  <si>
    <t>Zemní práce</t>
  </si>
  <si>
    <t>13283</t>
  </si>
  <si>
    <t>HLOUBENÍ RÝH ŠÍŘ DO 2M PAŽ I NEPAŽ TŘ. II</t>
  </si>
  <si>
    <t>M3</t>
  </si>
  <si>
    <t>2023_OTSKP</t>
  </si>
  <si>
    <t xml:space="preserve"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</si>
  <si>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17411</t>
  </si>
  <si>
    <t>ZÁSYP JAM A RÝH ZEMINOU SE ZHUTNĚNÍM</t>
  </si>
  <si>
    <t xml:space="preserve"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</si>
  <si>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7</t>
  </si>
  <si>
    <t>Přidružená stavební výroba</t>
  </si>
  <si>
    <t>701004</t>
  </si>
  <si>
    <t>VYHLEDÁVACÍ MARKER ZEMNÍ</t>
  </si>
  <si>
    <t>KUS</t>
  </si>
  <si>
    <t xml:space="preserve">1. Položka obsahuje:    
– obsahuje i demontáž po skončení provizorního stavu    
– dopravu do skladu nebo na likvidaci    
– obrátkovost, opotřebení zapůjčeného materiálu    
– poplatek za likvidaci odpadů, pokud je materiál likvidován    
2. Položka neobsahuje:    
X    
3. Způsob měření:    
Udává se počet kusů kompletní konstrukce nebo práce.</t>
  </si>
  <si>
    <t>702112</t>
  </si>
  <si>
    <t>KABELOVÝ ŽLAB ZEMNÍ VČETNĚ KRYTU SVĚTLÉ ŠÍŘKY PŘES 120 DO 250 MM</t>
  </si>
  <si>
    <t>M</t>
  </si>
  <si>
    <t xml:space="preserve"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Měří se metr délkový.</t>
  </si>
  <si>
    <t>702312</t>
  </si>
  <si>
    <t>ZAKRYTÍ KABELŮ VÝSTRAŽNOU FÓLIÍ ŠÍŘKY PŘES 20 DO 40 CM</t>
  </si>
  <si>
    <t xml:space="preserve">1. Položka obsahuje:    
– kompletní montáž, návrh, rozměření, upevnění, začištění, sváření, vrtání, řezání, spojování a    
pod.    
– veškerý spojovací a montážní materiál vč. upevňovacího materiálu    
– sestavení a upevnění konstrukce na stanovišti    
– pomocné mechanismy    
2. Položka neobsahuje:    
X    
3. Způsob měření:  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</si>
  <si>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</si>
  <si>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</si>
  <si>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 xml:space="preserve">1. Položka obsahuje:    
– všechny náklady na demontáž stávajícího zařízení včetně pomocných doplňujících úprav    
pro jeho likvidaci    
– naložení vybouraného materiálu na dopravní prostředek    
2. Položka neobsahuje:    
– odvoz vybouraného materiálu    
– poplatek za likvidaci odpadů (nacení se dle SSD 0)    
3. Způsob měření:    
Měří se metr délkový.</t>
  </si>
  <si>
    <t>709110</t>
  </si>
  <si>
    <t>PROVIZORNÍ ZAJIŠTĚNÍ KABELU VE VÝKOPU</t>
  </si>
  <si>
    <t xml:space="preserve"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</si>
  <si>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74F323</t>
  </si>
  <si>
    <t>PROTOKOL UTZ</t>
  </si>
  <si>
    <t xml:space="preserve">1. Položka obsahuje:    
– protokol autorizovaným revizním technikem na zařízeních tra ního vedení podle požadavku ČSN, včetně hodnocení    
2. Položka neobsahuje:    
X    
3. Způsob měření:    
Udává se počet kusů kompletní konstrukce nebo práce.</t>
  </si>
  <si>
    <t>75A111</t>
  </si>
  <si>
    <t>KABEL METALICKÝ JEDNOPLÁŠŤOVÝ DO 12 PÁRŮ - DODÁVKA</t>
  </si>
  <si>
    <t>KMPÁR</t>
  </si>
  <si>
    <t>12*0,002=0,024 [A] _x000d_
Celkem 0,024 = 0,024_x000d_</t>
  </si>
  <si>
    <t xml:space="preserve">1. Položka obsahuje:    
– dodání kabelů podle typu od výrobců včetně mimostaveništní dopravy    
2. Položka neobsahuje:    
X    
3. Způsob měření:    
Měří se n-násobky páru vodičů na kilometr.</t>
  </si>
  <si>
    <t>75A237</t>
  </si>
  <si>
    <t>ZATAŽENÍ A SPOJKOVÁNÍ KABELŮ SE STÍNĚNÍM DO 12 PÁRŮ - MONTÁŽ</t>
  </si>
  <si>
    <t xml:space="preserve">1. Položka obsahuje:  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– kontrolní a závěrečné měření na kabelu pro rozvod signalizace, zapojení po měření    
– montáž štítku průběhu v počtu 2 ks na 1 km kabelu včetně montáže, montáž označovacího štítku kabelové spojky a kabelové formy, dodávka a montáž kabelových objímek    
– veškeré potřebné mechanizmy, jejich obsluhu a pořízení všech potřebných materiálů, přesun hmot    
2. Položka neobsahuje:    
X    
3. Způsob měření:    
Měří se n-násobky páru vodičů na kilometr.</t>
  </si>
  <si>
    <t>75A331</t>
  </si>
  <si>
    <t>SPOJKA ROVNÁ PRO PLASTOVÉ KABELY SE STÍNĚNÍM S JÁDRY O PRŮMĚRU 1 MM2 DO 12 PÁRŮ</t>
  </si>
  <si>
    <t xml:space="preserve">1. Položka obsahuje:    
– dodávku spojky    
– úplná montáž plastové spojky, příprava spojovacího přípravku, spojení žil kabelu, kontrola správnosti spojení žil, vysušení, zajištění přívodu el. energie, zatavení konců kabelu a svaření středu spojky    
– veškeré potřebné mechanizmy, jejich obsluhu a pořízení všech potřebných materiálů i vlastní spojky, přesun hmot    
2. Položka neobsahuje:    
X    
3. Způsob měření:    
Udává se počet kusů kompletní konstrukce nebo práce.</t>
  </si>
  <si>
    <t>75E117</t>
  </si>
  <si>
    <t>DOZOR PRACOVNÍKŮ PROVOZOVATELE PŘI PRÁCI NA ŽIVÉM ZAŘÍZENÍ</t>
  </si>
  <si>
    <t>HOD</t>
  </si>
  <si>
    <t xml:space="preserve">1. Položka obsahuje:    
– při provádění prací na zařízení, které je v provozu, určují pracovníci správy dopravní cesty kdy a jak je možné potřebný zásah provést    
– ztrátu času pracovníků prozozovatele, kteří tento čas využijí ve prospěch prováděné stavby    
2. Položka neobsahuje:    
X    
3. Způsob měření:    
Udává se počet hodin provádění dozoru, revize nebo práce.</t>
  </si>
  <si>
    <t>75E127</t>
  </si>
  <si>
    <t>CELKOVÁ PROHLÍDKA ZAŘÍZENÍ A VYHOTOVENÍ REVIZNÍ ZPRÁVY</t>
  </si>
  <si>
    <t xml:space="preserve">1. Položka obsahuje:    
– kontrola zařízení, zda odpovídá podmínkám pro bezpečný provoz, včetně potřebných měření a vyhotovení revizní zprávy odpovědným pracovníkem    
– vlastní kontrolu, příslušná měření a zpracování revizní zprávy    
2. Položka neobsahuje:    
X    
3. Způsob měření:    
Udává se počet hodin provádění dozoru, revize nebo práce.</t>
  </si>
  <si>
    <t>75E157</t>
  </si>
  <si>
    <t>PŘEZKOUŠENÍ A REGULACE NÁVĚSTIDEL</t>
  </si>
  <si>
    <t xml:space="preserve">1. Položka obsahuje:    
– přezkoušení správné činnosti relé, přezkoušení všech návěstních znaků    
– přeměření a regulace napětí na žárovkách    
– případné odstranění zaclonění žárovek    
– kompletní přezkoušení a regulaci    
2. Položka neobsahuje:    
X    
3. Způsob měření:    
Udává se počet kusů kompletní konstrukce nebo práce.</t>
  </si>
  <si>
    <t>75E1B7</t>
  </si>
  <si>
    <t>REGULACE A ZKOUŠENÍ ZABEZPEČOVACÍHO ZAŘÍZENÍ</t>
  </si>
  <si>
    <t xml:space="preserve">1. Položka obsahuje:    
– zajištění a provedení čiností určenných položkou včetně dodávky potřebného pomocného materiálu a dopravy na místo určení    
– provedení zkušebního provozu se všemi pomocnými a doplňujícími pracemi a součástmi, případné použití mechanizmů    
2. Položka neobsahuje:    
X    
3. Způsob měření:    
Udává se počet hodin provádění dozoru, revize nebo práce.</t>
  </si>
  <si>
    <t>R701011</t>
  </si>
  <si>
    <t>VYTYČENÍ TRASY</t>
  </si>
  <si>
    <t>KM</t>
  </si>
  <si>
    <t xml:space="preserve">VYTYČENÍ TRASY   
zahrnuje veškeré náklady spojené s objednatelem požadovanými pracemi</t>
  </si>
  <si>
    <t>R701012</t>
  </si>
  <si>
    <t>GEODETICKÉ ZAMĚŘENÍ TRASY</t>
  </si>
  <si>
    <t xml:space="preserve">GEODETICKÉ ZAMĚŘENÍ TRASY   
zahrnuje veškeré náklady spojené s objednatelem požadovanými pracemi</t>
  </si>
  <si>
    <t>PS 01-02-50</t>
  </si>
  <si>
    <t>029611</t>
  </si>
  <si>
    <t>OSTATNÍ POŽADAVKY - ODBORNÝ DOZOR</t>
  </si>
  <si>
    <t>zahrnuje veškeré náklady spojené s objednatelem požadovaným dozorem</t>
  </si>
  <si>
    <t>75A121</t>
  </si>
  <si>
    <t>KABEL METALICKÝ JEDNOPLÁŠŤOVÝ PŘES 12 PÁRŮ - DODÁVKA</t>
  </si>
  <si>
    <t xml:space="preserve">1. Položka obsahuje:   
 – dodání kabelů podle typu od výrobců včetně mimostaveništní dopravy   
2. Položka neobsahuje:   
 X   
3. Způsob měření:   
Měří se n-násobky páru vodičů na kilometr.</t>
  </si>
  <si>
    <t>75A238</t>
  </si>
  <si>
    <t>ZATAŽENÍ A SPOJKOVÁNÍ KABELŮ SE STÍNĚNÍM DO 12 PÁRŮ - DEMONTÁŽ</t>
  </si>
  <si>
    <t xml:space="preserve">1. Položka obsahuje:    
– demontáž kabelu, plastové spojky v počtu 3 kusy na 1 km kabelu, štítku průběhu v počtu 2 ks na 1 km kabelu, označovacího štítku kabelové spojky a kabelové formy    
– veškeré potřebné mechanizmy, jejich obsluhu a přesun hmot.    
– naložení vybouraného materiálu na dopravní prostředek    
– odvoz vybouraného materiálu do skladu nebo na likvidaci    
2. Položka neobsahuje:    
– poplatek za likvidaci odpadů (nacení se dle SSD 0)    
3. Způsob měření:    
Měří se n-násobky páru vodičů na kilometr.</t>
  </si>
  <si>
    <t>75A332</t>
  </si>
  <si>
    <t>SPOJKA ROVNÁ PRO PLASTOVÉ KABELY SE STÍNĚNÍM S JÁDRY O PRŮMĚRU 1 MM2 PŘES 12 PÁRŮ</t>
  </si>
  <si>
    <t>75I911</t>
  </si>
  <si>
    <t>OPTOTRUBKA HDPE PRŮMĚRU DO 40 MM</t>
  </si>
  <si>
    <t xml:space="preserve">1. Položka obsahuje:    
– dodávku specifikované kabelizace včetně potřebného drobného montážního materiálu    
– dopravu a skladování    
– práce spojené s montáží specifikované kabelizace specifikovaným způsobem (uložení na konstrukci, uložení, zatažení)    
– veškeré potřebné mechanizmy, včetně obsluhy, náklady na mzdy a přibližné (průměrné) náklady na pořízení potřebných materiálů    
2. Položka neobsahuje:    
X    
3. Způsob měření:    
Dodávka a montáž specifikované kabelizace se měří v délce udané v metrech.</t>
  </si>
  <si>
    <t>75I91X</t>
  </si>
  <si>
    <t>OPTOTRUBKA HDPE - MONTÁŽ</t>
  </si>
  <si>
    <t xml:space="preserve">1. Položka obsahuje:    
– práce spojené s montáží specifikované kabelizace specifikovaným způsobem (uložení na konstrukci, uložení, zatažení)    
– veškeré potřebné mechanizmy, včetně obsluhy, náklady na mzdy a přibližné (průměrné) náklady na pořízení potřebných materiálů    
2. Položka neobsahuje:    
X    
3. Způsob měření:    
Práce specifikovaného se měří délce kabelizace udané v metrech.</t>
  </si>
  <si>
    <t>75I951</t>
  </si>
  <si>
    <t>OPTOTRUBKA HDPE DĚLENÁ PRŮMĚRU DO 40 MM</t>
  </si>
  <si>
    <t>75I95X</t>
  </si>
  <si>
    <t>OPTOTRUBKA HDPE DĚLENÁ - MONTÁŽ</t>
  </si>
  <si>
    <t>75IA11</t>
  </si>
  <si>
    <t>OPTOTRUBKOVÁ SPOJKA PRŮMĚRU DO 40 MM</t>
  </si>
  <si>
    <t xml:space="preserve"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</si>
  <si>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75IA1X</t>
  </si>
  <si>
    <t>OPTOTRUBKOVÁ SPOJKA - MONTÁŽ</t>
  </si>
  <si>
    <t xml:space="preserve">1. Položka obsahuje: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nebo práce.</t>
  </si>
  <si>
    <t>75IA21</t>
  </si>
  <si>
    <t>OPTOTRUBKOVÁ SPOJKA OPRAVNÁ PRŮMĚRU DO 40 MM</t>
  </si>
  <si>
    <t>75IA2X</t>
  </si>
  <si>
    <t>OPTOTRUBKOVÁ SPOJKA OPRAVNÁ - MONTÁŽ</t>
  </si>
  <si>
    <t>75IJ12</t>
  </si>
  <si>
    <t>MĚŘENÍ JEDNOSMĚRNÉ NA SDĚLOVACÍM KABELU</t>
  </si>
  <si>
    <t xml:space="preserve">1. Položka obsahuje:    
– práce spojené s měřením specifikované kabelizace specifikovaným způsobem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Měřící práce se udávají počtem kusů, jeden kus odpovídá měřenému páru v kabelu.</t>
  </si>
  <si>
    <t>75IK11</t>
  </si>
  <si>
    <t>PROTOKOL O MĚŘENÍ</t>
  </si>
  <si>
    <t xml:space="preserve">1. Položka obsahuje:    
– práce spojené s kontrolním měřením stávající optické kabelizace ke zjištění technických parametrů optického kabelu před manipulací včetně potřebného drobného montážního materiálu    
– měření metodou OTDR na třech vlnových délkách 1310/1550/1625nm v obou směrech dle ČSN EN 61280-4-2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Měřící práce se udávají počtem optických vláken.</t>
  </si>
  <si>
    <t>75IK21</t>
  </si>
  <si>
    <t>MĚŘENÍ KOMPLEXNÍ OPTICKÉHO KABELU</t>
  </si>
  <si>
    <t>VLÁKNO</t>
  </si>
  <si>
    <t>2*(48+72)=240,000 [A] _x000d_
Celkem 240 = 240,000_x000d_</t>
  </si>
  <si>
    <t xml:space="preserve">1. Položka obsahuje:  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Měřící práce se udávají počtem optických vláken.</t>
  </si>
  <si>
    <t>R75IL71</t>
  </si>
  <si>
    <t>KABELOVÁ KNIHA - VYHOTOVENÍ</t>
  </si>
  <si>
    <t>SO 01-10,11-01</t>
  </si>
  <si>
    <t>R015150</t>
  </si>
  <si>
    <t>904</t>
  </si>
  <si>
    <t>POPLATKY ZA LIKVIDACI ODPADŮ NEKONTAMINOVANÝCH - 17 05 08 ŠTĚRK Z KOLEJIŠTĚ (ODPAD PO RECYKLACI) VČETNĚ DOPRAVY</t>
  </si>
  <si>
    <t>stávající kolejové lože - slabě znečištěné lože, které je použito jako výzisk do podkladních vrstev</t>
  </si>
  <si>
    <t>136,8*2,0 t/m3=273,600 [A] _x000d_
Celkem 273,6 = 273,600_x000d_</t>
  </si>
  <si>
    <t xml:space="preserve">1. Položka obsahuje:   
– veškeré poplatky provozovateli skládky, recyklační linky nebo jiného zařízení na zpracování nebo likvidaci odpadů související s převzetím, uložením, zpracováním nebo likvidací odpadu  
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</si>
  <si>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18110</t>
  </si>
  <si>
    <t>ÚPRAVA PLÁNĚ SE ZHUTNĚNÍM V HORNINĚ TŘ. I</t>
  </si>
  <si>
    <t>M2</t>
  </si>
  <si>
    <t>10,182*(45m-8,5m)=371,643 [A] _x000d_
Celkem 371,643 = 371,643_x000d_</t>
  </si>
  <si>
    <t xml:space="preserve">položka zahrnuje úpravu pláně včetně vyrovnání výškových rozdílů. Míru zhutnění určuje    
projekt.</t>
  </si>
  <si>
    <t>5</t>
  </si>
  <si>
    <t>Komunikace</t>
  </si>
  <si>
    <t>501101</t>
  </si>
  <si>
    <t>ZŘÍZENÍ KONSTRU NÍ VRSTVY TĚLESA ŽELEZNIČNÍHO SPODKU ZE ŠTĚRKODRTI NOVÉ</t>
  </si>
  <si>
    <t>3,324 m2*15,1 m=50,192 [A] _x000d_
Celkem 50,192 = 50,192_x000d_</t>
  </si>
  <si>
    <t xml:space="preserve">1. Položka obsahuje:    
– nákup a dodání štěrkodrtě v požadované kvalitě podle zadávací dokumentace    
– očištění podkladu, případně zřízení spojovací vrstvy    
– uložení štěrkodrtě dle předepsaného technologického předpisu    
– zřízení podkladní nebo konstru ní vrstvy ze štěrkodrtě bez rozlišení šířky, pokládání vrstvy po etapách, případně dílčích vrstvách, včetně pracovních spar a spojů    
– hutnění na předepsanou míru hutnění    
– průkazní zkoušky, kontrolní zkoušky a kontrolní měření    
– úpravu napojení, ukončení a těsnění podél odvodňovacích zařízení, vpustí, šachet apod.    
– těsnění, tmelení a výplň spar a otvorů    
– ošetření úložiště po celou dobu práce v něm vč. klimatických opatření    
– ztížení v okolí inženýrských vedení, konstrukcí a objektů a jejich dočasné zajištění    
– ztížení provádění včetně hutnění ve ztížených podmínkách a stísněných prostorech    
– úpravu povrchu vrstvy    
2. Položka neobsahuje:    
X    
3. Způsob měření:    
Měří se metr krychlový.</t>
  </si>
  <si>
    <t>501410</t>
  </si>
  <si>
    <t>ZŘÍZENÍ KONSTRU NÍ VRSTVY TĚLESA ŽELEZNIČNÍHO SPODKU ZE ZEMINY ZLEPŠENÉ (STABILIZOVANÉ) CEMENTEM</t>
  </si>
  <si>
    <t>6,185 m2*15,1 m=93,394 [A] _x000d_
Celkem 93,394 = 93,394_x000d_</t>
  </si>
  <si>
    <t xml:space="preserve">1. Položka obsahuje:   
 – nákup a dodání materiálů pro uvedenou stabilizaci v požadované kvalitě podle zadávací dokumentace, včetně pojiva   
 – očištění podkladu případně zřízení spojovací vrstvy   
 – uložení materiálů pro stabilizaci dle předepsaného technologického předpisu   
 – zřízení vrstvy na místě nebo z dovezeného materiálu (z mísícího centra), bez rozlišení šířky, pokládání vrstvy po etapách, příp.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včetně klimatických opatření   
 – ztížení v okolí vedení, konstrukcí a objektů a jejich dočasné zajištění   
 – ztížení provádění vč. hutnění ve ztížených podmínkách a stísněných prostorech   
 – úpravu povrchu vrstvy   
2. Položka neobsahuje:   
 X   
3. Způsob měření:   
Měří se metr krychlový.</t>
  </si>
  <si>
    <t>512550</t>
  </si>
  <si>
    <t>KOLEJOVÉ LOŽE - ZŘÍZENÍ Z KAMENIVA HRUBÉHO DRCENÉHO (ŠTĚRK)</t>
  </si>
  <si>
    <t>nové kamenivo</t>
  </si>
  <si>
    <t>4,64m3*45m=208,800 [A] _x000d_
Celkem 208,8 = 208,800_x000d_</t>
  </si>
  <si>
    <t xml:space="preserve">1. Položka obsahuje:    
– dodávku, dopravu a uložení kameniva předepsané specifikace a frakce v požadované míře zhutnění    
2. Položka neobsahuje:    
X    
3. Způsob měření:    
Měří se objem kolejového lože v projektovaném profilu.</t>
  </si>
  <si>
    <t>513550</t>
  </si>
  <si>
    <t>KOLEJOVÉ LOŽE - DOPLNĚNÍ Z KAMENIVA HRUBÉHO DRCENÉHO (ŠTĚRK)</t>
  </si>
  <si>
    <t>0,18m3*200m=36,000 [A] _x000d_
Celkem 36 = 36,000_x000d_</t>
  </si>
  <si>
    <t>528131</t>
  </si>
  <si>
    <t>KOLEJ 49 E1, ROZD. "C", BEZSTYKOVÁ, PR. BET. PODKLADNICOVÝ, UP. TUHÉ</t>
  </si>
  <si>
    <t xml:space="preserve">1. Položka obsahuje: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</si>
  <si>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542121</t>
  </si>
  <si>
    <t>SMĚROVÉ A VÝŠKOVÉ VYROVNÁNÍ KOLEJE NA PRAŽCÍCH BETONOVÝCH DO 0,05 M</t>
  </si>
  <si>
    <t xml:space="preserve">1) 100  
2) 100 _x000d_
Celkem 200 = 200,000_x000d_</t>
  </si>
  <si>
    <t xml:space="preserve">1. Položka obsahuje:    
– podbíjení pražců, vyrovnání nivelety stávající koleje nebo výhybkové konstrukce do 50 mm při zapojování na novostavbu (přechodový úsek)    
– příplatky za ztížené podmínky při práci v koleji, např. překážky po stranách koleje, práci v    
tunelu apod.    
2. Položka neobsahuje:    
– případné doplnění štěrkového lože    
3. Způsob měření:    
Měří se délka koleje ve smyslu ČSN 73 6360, tj. v ose koleje.</t>
  </si>
  <si>
    <t>542312</t>
  </si>
  <si>
    <t>NÁSLEDNÁ ÚPRAVA SMĚROVÉHO A VÝŠKOVÉHO USPOŘÁDÁNÍ KOLEJE - PRAŽCE BETONOVÉ</t>
  </si>
  <si>
    <t>druhé podbití</t>
  </si>
  <si>
    <t xml:space="preserve">Položka obsahuje:    
- geodetické měření koleje pro následnou směrovou a výškovou úpravu koleje do předepsané    
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</si>
  <si>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543411</t>
  </si>
  <si>
    <t>VÝMĚNA UPEVNĚNÍ (ŠROUBŮ, SPON, SVĚREK, KROUŽKŮ) TUHÉHO</t>
  </si>
  <si>
    <t>PÁR</t>
  </si>
  <si>
    <t xml:space="preserve">1. Položka obsahuje:    
– dodávku a uložení vyměňovaného materiálu, ať nového, regenerovaného nebo vyzískaného    
– případné doplnění ostatního drobného kolejiva    
– naložení a odvoz demontovaného materiálu do skladu nebo na likvidaci    
– příplatky za ztížené podmínky při práci v koleji, např. překážky po stranách koleje, práci v    
tunelu ap.    
2. Položka neobsahuje:    
X    
3. Způsob měření:    
Udává se vždy pár, tj. po dvou kusech úložných ploch kolejnice na každém pražci.</t>
  </si>
  <si>
    <t>543430</t>
  </si>
  <si>
    <t>VÝMĚNA PODLOŽEK POD KOLEJNICEMI</t>
  </si>
  <si>
    <t xml:space="preserve">1. Položka obsahuje:    
– dodávku a uložení vyměňovaného materiálu, ať nového, regenerovaného nebo vyzískaného    
– případné doplnění ostatního drobného kolejiva    
– naložení a odvoz demontovaného materiálu do skladu nebo na likvidaci    
– příplatky za ztížené podmínky při práci v koleji, např. překážky po stranách koleje, práci v    
tunelu ap.    
2. Položka neobsahuje:    
– poplatek za likvidaci odpadů (nacení se dle SSD 0)    
3. Způsob měření:    
Udává se vždy pár, tj. po dvou kusech úložných ploch kolejnice na každém pražci.</t>
  </si>
  <si>
    <t>545121</t>
  </si>
  <si>
    <t>SVAR KOLEJNIC (STEJNÉHO TVARU) 49 E1, T JEDNOTLIVĚ</t>
  </si>
  <si>
    <t>z kolejového plánu _x000d_
Celkem 8 = 8,000_x000d_</t>
  </si>
  <si>
    <t xml:space="preserve"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Svar, který nesplňuje ani jedno z výše uvedených kriterií, je svar průběžný    
1. Položka obsahuje:    
– úpravu koleje nebo výhybky, tj. povolení upevňovadel do vzdálenosti předepsané  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– svaření kolejnic nebo části výhybek, opracování a obroušení svaru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3. Způsob měření:    
Udává se počet kusů kompletní konstrukce nebo práce.</t>
  </si>
  <si>
    <t>549331</t>
  </si>
  <si>
    <t>ZŘÍZENÍ BEZSTYKOVÉ KOLEJE NA STÁVAJÍCÍCH ÚSECÍCH V KOLEJI</t>
  </si>
  <si>
    <t xml:space="preserve">1. Položka obsahuje:    
– úprava dilatačních spár a následné utažení upevňovadel    
– montážní přípravky na zajištění podmínek daných předpisem SŽDC S 3/2, zejména dodržení upínací teploty    
– směrovou a výškovou úpravu koleje    
– podbíjení pražců, vyrovnání nivelety koleje nebo výhybkové konstrukce do 50 mm při zapojování na novostavbu (přechodový úsek)    
– příplatky za ztížené podmínky při práci v koleji, např. překážky po stranách koleje, práci v    
tunelu ap.    
2. Položka neobsahuje:    
– případné doplnění kolejového lože    
– svary    
3. Způsob měření:    
Měří se délka koleje ve smyslu ČSN 73 6360, tj. v ose koleje.</t>
  </si>
  <si>
    <t>9</t>
  </si>
  <si>
    <t>Ostatní práce</t>
  </si>
  <si>
    <t>965010</t>
  </si>
  <si>
    <t>ODSTRANĚNÍ KOLEJOVÉHO LOŽE A DRÁŽNÍCH STEZEK</t>
  </si>
  <si>
    <t>76*1,8=136,800 [A] _x000d_
Celkem 136,8 = 136,800_x000d_</t>
  </si>
  <si>
    <t xml:space="preserve">1. Položka obsahuje:    
– odstranění kolejového lože ručně nebo mechanizací, a to po nebo bez sejmutí kolejového roštu    
– příplatky za ztížené podmínky při práci v kolejišti, např. za překážky na straně koleje apod.    
– naložení vybouraného materiálu na dopravní prostředek    
2. Položka neobsahuje:    
– odvoz vybouraného materiálu do skladu nebo na likvidaci    
– poplatky za likvidaci odpadů, nacení se položkami ze ssd 0    
3. Způsob měření:  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</si>
  <si>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</si>
  <si>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</si>
  <si>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</si>
  <si>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odvoz do 10 km</t>
  </si>
  <si>
    <t>136.8* 10km=1 368,000 [A] _x000d_
Celkem 1368 = 1368,000_x000d_</t>
  </si>
  <si>
    <t xml:space="preserve"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</si>
  <si>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R92511</t>
  </si>
  <si>
    <t>DRÁŽNÍ STEZKY Z DRTI TL. DO 50 MM</t>
  </si>
  <si>
    <t>(0,77m+0,69m)*(19m+18m)=54,020 [A] _x000d_
Celkem 54,02 = 54,020_x000d_</t>
  </si>
  <si>
    <t xml:space="preserve"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</si>
  <si>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SO 01-20-01</t>
  </si>
  <si>
    <t>02730</t>
  </si>
  <si>
    <t>POMOC PRÁCE ZŘÍZ NEBO ZAJIŠŤ OCHRANU INŽENÝRSKÝCH SÍTÍ</t>
  </si>
  <si>
    <t>KPL</t>
  </si>
  <si>
    <t>OTSKP</t>
  </si>
  <si>
    <t>odhad 10 m2 _x000d_</t>
  </si>
  <si>
    <t>Položka zahrnuje:
- veškeré náklady spojené s ochranou inženýrských sítí
Položka nezahrnuje:
- x</t>
  </si>
  <si>
    <t>R015111</t>
  </si>
  <si>
    <t>902</t>
  </si>
  <si>
    <t>POPLATKY ZA LIKVIDACI ODPADŮ NEKONTAMINOVANÝCH - 17 05 04 VYTĚŽENÉ ZEMINY A HORNINY - I. TŘÍDA TĚŽITELNOSTI VČETNĚ DOPRAVY</t>
  </si>
  <si>
    <t>dle pol.č. 13173: 1287,508*1,9=2 446,265 [A] _x000d_
Celkem 2446,265 = 2446,265_x000d_</t>
  </si>
  <si>
    <t xml:space="preserve"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185/2001 Sb., o nakládání s odpady, v platném znění.</t>
  </si>
  <si>
    <t>R015120</t>
  </si>
  <si>
    <t>909</t>
  </si>
  <si>
    <t>POPLATKY ZA LIKVIDACŮ ODPADŮ NEKONTAMINOVANÝCH - 17 01 02 STAVEBNÍ A DEMOLIČNÍ SUŤ (CIHLY)</t>
  </si>
  <si>
    <t>dle pol.č. 96613: 168,35*2,0=336,700 [A] _x000d_
Celkem 336,7 = 336,700_x000d_</t>
  </si>
  <si>
    <t>R015140</t>
  </si>
  <si>
    <t>903</t>
  </si>
  <si>
    <t>POPLATKY ZA LIKVIDACI ODPADŮ NEKONTAMINOVANÝCH - 17 01 01 BETON Z DEMOLIC OBJEKTŮ, ZÁKLADŮ TV VČETNĚ DOPRAVY</t>
  </si>
  <si>
    <t>dle pol.č. 96616: 30,48*2,4=73,152 [A] _x000d_
Celkem 73,152 = 73,152_x000d_</t>
  </si>
  <si>
    <t>11513</t>
  </si>
  <si>
    <t>ČERPÁNÍ VODY DO 2000 L/MIN</t>
  </si>
  <si>
    <t>50*8,0=400,000 [A] _x000d_
Celkem 400 = 400,000_x000d_</t>
  </si>
  <si>
    <t>Položka čerpání vody na povrchu zahrnuje i potrubí, pohotovost záložní čerpací soupravy a zřízení čerpací jímky. Součástí položky je také následná demontáž a likvidace těchto zařízení</t>
  </si>
  <si>
    <t>13173</t>
  </si>
  <si>
    <t>HLOUBENÍ JAM ZAPAŽ I NEPAŽ TŘ. I</t>
  </si>
  <si>
    <t>výkop</t>
  </si>
  <si>
    <t>2,3*191,36+48,7*17,4=1 287,508 [A] _x000d_
Celkem 1287,508 = 1287,508_x000d_</t>
  </si>
  <si>
    <t xml:space="preserve"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</si>
  <si>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</si>
  <si>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</si>
  <si>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13173: 1287,508=1 287,508 [A] _x000d_
Celkem 1287,508 = 1287,508_x000d_</t>
  </si>
  <si>
    <t xml:space="preserve"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</si>
  <si>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</si>
  <si>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</si>
  <si>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 xml:space="preserve">zásyp za opěrou:  42,0m2*13,4=562,800 [A] 42,0*13,4 = 562,800 [A]_x000d_
Celkové množství = 562,800_x000d_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</si>
  <si>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</si>
  <si>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</si>
  <si>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</si>
  <si>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 xml:space="preserve">obsyp drenážní trubky: 2*0,6m2*16,5m=19,800 [A]  
okolo fólie: 2*0,8m2*16,4m=26,240 [B]   
Celkem: A+B=46,040 [C] _x000d_
Celkem 46,04 = 46,040_x000d_</t>
  </si>
  <si>
    <t xml:space="preserve"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</si>
  <si>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2</t>
  </si>
  <si>
    <t>Základy</t>
  </si>
  <si>
    <t>23217A</t>
  </si>
  <si>
    <t>ŠTĚTOVÉ STĚNY BERANĚNÉ Z KOVOVÝCH DÍLCŮ DOČASNÉ (PLOCHA)</t>
  </si>
  <si>
    <t>4,5*57,6=259,200 [A] _x000d_
Celkem 259,2 = 259,200_x000d_</t>
  </si>
  <si>
    <t xml:space="preserve">- zřízení stěny    
- opotřebení štětovnic, případně jejich ošetřování, řezání, nastavování a další úpravy    
- kleštiny, převázky. a další pomocné a doplňkové konstrukce    
- nastražení a zaberanění štětovnic do jakékoliv třídy horniny    
- veškerou dopravu, nájem, provoz a přemístění beranících zařízení a dalších mechanismů    
- lešení a podpěrné konstrukce pro práci a manipulaci beranících zařízení a dalších mechanismů    
- beranící plošiny vč. zemních prací, zpevnění, odvodnění a pod.    
- při provádění z lodi náklady na prám nebo lodi    
- těsnění stěny, je-li nutné    
- kotvení stěny, je-li nutné nebo vzepření, případně rozepření    
- vodící piloty nebo stabilizační hrázky    
- zhotovení koutových štětovnic    
- dílenská dokumentace, včetně technologického předpisu spojování,    
- dodání spojovacího materiálu,    
- zřízení  montážních  a  dilatačních  spojů,  spar, včetně potřebných úprav, vložek, opracování, očištění a ošetření,    
- jakákoliv doprava a manipulace dílců  a  montážních  sestav,  včetně  dopravy konstrukce z výrobny na stavbu,    
- montážní dokumentace včetně technologického předpisu montáže,    
- výplň, těsnění a tmelení spar a spojů,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</si>
  <si>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</si>
  <si>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</si>
  <si>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</si>
  <si>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26172</t>
  </si>
  <si>
    <t>VRTY PRO KOTV, INJEKT, MIKROPIL NA POVR TŘ I A II D DO 100MM</t>
  </si>
  <si>
    <t>28*10,0=280,000 [A] _x000d_
Celkem 280 = 280,000_x000d_</t>
  </si>
  <si>
    <t xml:space="preserve">položka zahrnuje:    
přemístění, montáž a demontáž vrtných souprav    
svislou dopravu zeminy z vrtu    
vodorovnou dopravu zeminy bez uložení na skládku případně nutné pažení dočasné (včetně odpažení) i trvalé</t>
  </si>
  <si>
    <t>27232</t>
  </si>
  <si>
    <t>ZÁKLADY ZE ŽELEZOBETONU</t>
  </si>
  <si>
    <t>beton C 35/45</t>
  </si>
  <si>
    <t>MONOLITICKÉ PATKY A PETL. STYKY: 17,58+2,82+9,15=29,550 [A] _x000d_
Celkem 29,55 = 29,550_x000d_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</si>
  <si>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proudů,</t>
  </si>
  <si>
    <t>272365</t>
  </si>
  <si>
    <t>VÝZTUŽ ZÁKLADŮ Z OCELI 10505, B500B</t>
  </si>
  <si>
    <t>0,17*29,55=5,024 [A] _x000d_
Celkem 5,024 = 5,024_x000d_</t>
  </si>
  <si>
    <t xml:space="preserve">Položka zahrnuje veškerý materiál, výrobky a polotovary, včetně mimostaveništní a    
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</si>
  <si>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285378</t>
  </si>
  <si>
    <t>KOTVENÍ NA POVRCHU Z PŘEDPÍNACÍ VÝZTUŽE DL. DO 10M</t>
  </si>
  <si>
    <t xml:space="preserve">položka zahrnuje dodávku předepsané kotvy, případně její protikorozní úpravu, její osazení do vrtu, zainjektování a napnutí, případně opěrné desky    
nezahrnuje vrty</t>
  </si>
  <si>
    <t>28997E</t>
  </si>
  <si>
    <t>OPLÁŠTĚNÍ (ZPEVNĚNÍ) Z GEOTEXTILIE DO 500G/M2</t>
  </si>
  <si>
    <t>SVI TYP 1: 5,1*10,1=51,510 [A] _x000d_
Celkem 51,51 = 51,510_x000d_</t>
  </si>
  <si>
    <t xml:space="preserve"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</si>
  <si>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28997G</t>
  </si>
  <si>
    <t>OPLÁŠTĚNÍ (ZPEVNĚNÍ) Z GEOTEXTILIE DO 800G/M2</t>
  </si>
  <si>
    <t xml:space="preserve">SVI TYP 2: 2*5,0*10,0+13,3+13,9+15,0+15,5+2*10,9+2*12,0+2*0,35*(5,5+6,0)+10,4+11,0+11,6+12,0=256,550 [A]  
SVI TYP 3: 2*2,5*2*16,44+2*3,7*10,0+14,0+9,0+7,2+6,7+2*2,6+2*1,9=284,300 [B]  
Celkem: A+B=540,850 [C] _x000d_
Celkem 540,85 = 540,850_x000d_</t>
  </si>
  <si>
    <t>28999</t>
  </si>
  <si>
    <t>OPLÁŠTĚNÍ (ZPEVNĚNÍ) Z FÓLIE</t>
  </si>
  <si>
    <t xml:space="preserve">u rubové drenáže    
vč. obsypání ŠP</t>
  </si>
  <si>
    <t>2*5,5*16,5=181,500 [A] _x000d_
Celkem 181,5 = 181,500_x000d_</t>
  </si>
  <si>
    <t xml:space="preserve">Položka zahrnuje:    
- dodávku předepsané fólie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</si>
  <si>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3</t>
  </si>
  <si>
    <t>Svislé konstrukce</t>
  </si>
  <si>
    <t>31717</t>
  </si>
  <si>
    <t>KOVOVÉ KONSTRUKCE PRO KOTVENÍ ŘÍMSY</t>
  </si>
  <si>
    <t>KG</t>
  </si>
  <si>
    <t>2*14ks*6kg/ks=168,000 [A] _x000d_
Celkem 168 = 168,000_x000d_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</si>
  <si>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</si>
  <si>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</si>
  <si>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</si>
  <si>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 xml:space="preserve">na NK:  (1,3+1,6)m2=2,900 [A]  
na křídle: 1,5m2=1,500 [B]  
na přechodových zdech: 2,5m2=2,500 [C]  
Celkem: A+B+C=6,900 [D] _x000d_
Celkem 6,9 = 6,900_x000d_</t>
  </si>
  <si>
    <t xml:space="preserve"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</si>
  <si>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317365</t>
  </si>
  <si>
    <t>VÝZTUŽ ŘÍMS Z OCELI 10505, B500B</t>
  </si>
  <si>
    <t>842,5/1000=0,843 [A] _x000d_
Celkem 0,843 = 0,843_x000d_</t>
  </si>
  <si>
    <t xml:space="preserve"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</si>
  <si>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R327125</t>
  </si>
  <si>
    <t>ZDI OPĚR, ZÁRUB, NÁBŘEŽ Z DÍLCŮ ŽELEZOBETON DO C50/60</t>
  </si>
  <si>
    <t>27,66m2=27,660 [A] _x000d_
Celkem 27,66 = 27,660_x000d_</t>
  </si>
  <si>
    <t xml:space="preserve">- dodání dílce požadovaného tvaru a vlastností, jeho skladování, doprava a osazení do definitivní polohy, včetně komplexní technologie výroby a montáže dílců, ošetření a ochrana dílců,  _x000d_
- u dílců železobetonových a předpjatých veškerá výztuž, případně i tuhé kovové prvky a závěsná oka,  _x000d_
- úpravy a zařízení pro uložení a transport dílce,  _x000d_
- veškeré požadované úpravy dílců, včetně doplňkových konstrukcí a vybavení,  _x000d_
- sestavení dílce na stavbě včetně montážních zařízení, plošin a prahů a pod.,  _x000d_
- výplň, těsnění a tmelení spár a spojů,  _x000d_
- očištění a ošetření úložných ploch,  _x000d_
- zednické výpomoce pro montáž dílců,  _x000d_
- označení dílce výrobním štítkem nebo jiným způsobem,  _x000d_
- úpravy dílce pro dodržení požadované přesnosti jeho osazení, včetně případných měření,  _x000d_
- veškerá zařízení pro zajištění stability v každém okamžiku,  _x000d_
- další práce dané případně specifikací k příslušnému prefabrik. dílci (úprava pohledových ploch, příp. rubových ploch, osazení měřících zařízení, zkoušení a měření dílců a pod.).</t>
  </si>
  <si>
    <t>R333125</t>
  </si>
  <si>
    <t>MOSTNÍ OPĚRY A KŘÍDLA Z DÍLCŮ ŽELEZOBETON DO C50/60</t>
  </si>
  <si>
    <t>křídla: 13,02m2=13,020 [A] _x000d_
Celkem 13,02 = 13,020_x000d_</t>
  </si>
  <si>
    <t xml:space="preserve"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</si>
  <si>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R389125</t>
  </si>
  <si>
    <t>MOSTNÍ RÁMOVÉ KONSTR Z DÍLCŮ ŽELEZOBET DO C50/60</t>
  </si>
  <si>
    <t>NK: 50,53m2=50,530 [A] _x000d_
Celkem 50,53 = 50,530_x000d_</t>
  </si>
  <si>
    <t>4</t>
  </si>
  <si>
    <t>Vodorovné konstrukce</t>
  </si>
  <si>
    <t>45131A</t>
  </si>
  <si>
    <t>PODKLADNÍ A VÝPLŇOVÉ VRSTVY Z PROSTÉHO BETONU C20/25</t>
  </si>
  <si>
    <t xml:space="preserve">pod dlažbu: 40,0*0,1=4,000 [A]  
pod drenáž: (1,3+0,8)*12,0=25,200 [B]  
Celkem: A+B=29,200 [C] _x000d_
Celkem 29,2 = 29,200_x000d_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</si>
  <si>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</si>
  <si>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451325</t>
  </si>
  <si>
    <t>PODKL A VÝPLŇ VRSTVY ZE ŽELEZOBET DO C30/37</t>
  </si>
  <si>
    <t>Krycí vrstva izolace: 5,1*10,1*0,06m=3,091 [A] _x000d_
Celkem 3,091 = 3,091_x000d_</t>
  </si>
  <si>
    <t>451366</t>
  </si>
  <si>
    <t>VÝZTUŽ PODKL VRSTEV Z KARI-SÍTÍ</t>
  </si>
  <si>
    <t>Krycí vrstva izolace: 5,1*10,1*7,9kg/m2/1000=0,407 [A] _x000d_
Celkem 0,407 = 0,407_x000d_</t>
  </si>
  <si>
    <t xml:space="preserve">položka zahrnuje:    
- dodání betonářské výztuže v požadované kvalitě, stříhání, řezání, ohýbání a spojování do všech požadovaných tvarů (vč. armakošů) a uložení s požadovaným zajištěním polohy a krytí výztuže betonem    
- veškeré svary nebo jiné spoje výztuže    
- pomocné konstrukce a práce pro osazení a upevnění výztuže    
- zednické výpomoci pro montáž betonářské výztuže    
- úpravy výztuže pro osazení doplňkových konstrukcí    
- ochranu výztuže do doby jejího zabetonování    
- veškerá opatření pro zajištění soudržnosti výztuže a betonu    
- vodivé propojení výztuže, které je součástí ochrany konstrukce proti vlivům bludných proudů, vyvedení do měřících skříní nebo míst pro měření bludných proudů    
- povrchovou antikorozní úpravu výztuže    
- separaci výztuže</t>
  </si>
  <si>
    <t>45138A</t>
  </si>
  <si>
    <t>PODKL VRSTVY ZE ŽELEZOBET DO C20/25 VČET VÝZTUŽE</t>
  </si>
  <si>
    <t>20,14+11,02m2=31,160 [A] _x000d_
Celkem 31,16 = 31,160_x000d_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</si>
  <si>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    
- zhotovení nepropustného, mrazuvzdorného betonu a betonu požadované trvanlivosti a vlastností    
- užití potřebných přísad a technologií výroby betonu    
- zřízení pracovních a dilatačních spar, včetně potřebných úprav, výplně, vložek, opracování, očištění a ošetření    
- bednění  požadovaných  konstr. (i ztracené) s úpravou  dle požadované  kvality povrchu betonu    
- vytvoření kotevních čel, kapes, nálitků, a sedel    
- zřízení  všech  požadovaných  otvorů, kapes, výklenků, prostupů, dutin, drážek a pod., vč. ztížení práce a úprav  kolem nich    
- úpravy pro osazení výztuže, doplňkových konstrukcí a vybavení    
- úpravy povrchu pro položení požadované izolace, povlaků a nátěrů, případně vyspravení    
- nátěry zabraňující soudržnost betonu a bednění    
- výplň, těsnění  a tmelení spar a spojů    
- opatření  povrchů  betonu  izolací  proti zemní vlhkosti v částech, kde přijdou do styku se zeminou nebo kamenivem    
- dodání betonářské výztuže v požadované kvalitě, stříhání, řezání, ohýbání a spojování do všech požadovaných tvarů (vč. armakošů) a uložení s požadovaným zajištěním polohy a krytí výztuže betonem    
- veškeré svary nebo jiné spoje výztuže    
- pomocné konstrukce a práce pro osazení a upevnění výztuže    
- úpravy výztuže pro osazení doplňkových konstrukcí    
- veškerá opatření pro zajištění soudržnosti výztuže a betonu    
- povrchovou antikorozní úpravu výztuže    
- separaci výztuže</t>
  </si>
  <si>
    <t>45850</t>
  </si>
  <si>
    <t>VÝPLŇ ZA OPĚRAMI A ZDMI Z KAMENIVA</t>
  </si>
  <si>
    <t>2*2,5m2*10,0m=50,000 [A] _x000d_
Celkem 50 = 50,000_x000d_</t>
  </si>
  <si>
    <t xml:space="preserve">položka zahrnuje dodávku předepsaného kameniva, mimostaveništní a vnitrostaveništní dopravu a jeho uložení    
není-li v zadávací dokumentaci uvedeno jinak, jedná se o nakupovaný materiál</t>
  </si>
  <si>
    <t>465512</t>
  </si>
  <si>
    <t>DLAŽBY Z LOMOVÉHO KAMENE NA MC</t>
  </si>
  <si>
    <t>40,0*0,2=8,000 [A] _x000d_
Celkem 8 = 8,000_x000d_</t>
  </si>
  <si>
    <t xml:space="preserve"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</si>
  <si>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711322</t>
  </si>
  <si>
    <t>IZOLACE PODZEM OBJ PROTI TLAK VODĚ ASFALT PÁSY</t>
  </si>
  <si>
    <t>SVI TYP 3: 2*2,5*2*16,44+2*3,7*10,0+14,0+9,0+7,2+6,7+2*2,6+2*1,9=284,300 [A] _x000d_
Celkem 284,3 = 284,300_x000d_</t>
  </si>
  <si>
    <t xml:space="preserve"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geotextilii, cementový potěr, izolační přizdívku</t>
  </si>
  <si>
    <t>711332</t>
  </si>
  <si>
    <t>IZOLACE PODZEM OBJ PROTI VOL STÉK VODĚ ASFALT PÁSY</t>
  </si>
  <si>
    <t>SVI TYP 2: 2*5,0*10,0+13,3+13,9+15,0+15,5+2*10,9+2*12,0+2*0,35*(5,5+6,0)+10,4+11,0+11,6+12,0=256,550 [A] _x000d_
Celkem 256,55 = 256,550_x000d_</t>
  </si>
  <si>
    <t>711412</t>
  </si>
  <si>
    <t>IZOLACE MOSTOVEK CELOPLOŠNÁ ASFALTOVÝMI PÁSY</t>
  </si>
  <si>
    <t xml:space="preserve"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   
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</si>
  <si>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711507</t>
  </si>
  <si>
    <t>OCHRANA IZOLACE NA POVRCHU Z PE FÓLIE</t>
  </si>
  <si>
    <t xml:space="preserve">položka zahrnuje:    
- dodání  předepsaného ochranného materiálu    
- zřízení ochrany izolace</t>
  </si>
  <si>
    <t>8</t>
  </si>
  <si>
    <t>Potrubí</t>
  </si>
  <si>
    <t>87533</t>
  </si>
  <si>
    <t>POTRUBÍ DREN Z TRUB PLAST DN DO 150MM</t>
  </si>
  <si>
    <t>2*16,5=33,000 [A] _x000d_
Celkem 33 = 33,000_x000d_</t>
  </si>
  <si>
    <t xml:space="preserve"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 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</si>
  <si>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89914</t>
  </si>
  <si>
    <t>ŠACHTOVÉ BETONOVÉ SKRUŽE SAMOSTATNÉ</t>
  </si>
  <si>
    <t>vč. vyplnění</t>
  </si>
  <si>
    <t>2*2=4,000 [A] _x000d_
Celkem 4 = 4,000_x000d_</t>
  </si>
  <si>
    <t xml:space="preserve">- Položka zahrnuje veškerý materiál, výrobky a polotovary, včetně mimostaveništní a    
vnitrostaveništní dopravy (rovněž přesuny), včetně naložení a složení,případně s uložením.</t>
  </si>
  <si>
    <t>Ostatní konstrukce a práce</t>
  </si>
  <si>
    <t>9112A1</t>
  </si>
  <si>
    <t>ZÁBRADLÍ MOSTNÍ S VODOR MADLY - DODÁVKA A MONTÁŽ</t>
  </si>
  <si>
    <t xml:space="preserve">na NK: 2*5,1m=10,200 [A]  
na křídle: (2*5,44+5,84+5,95)m=22,670 [B]  
Celkem: A+B=32,870 [C] _x000d_
Celkem 32,87 = 32,870_x000d_</t>
  </si>
  <si>
    <t xml:space="preserve"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</si>
  <si>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923890</t>
  </si>
  <si>
    <t>ŠIKMÝ ŽLUTOČERNÝ BEZPEČNOSTNÍ NÁTĚR</t>
  </si>
  <si>
    <t>nátěr na křídlech</t>
  </si>
  <si>
    <t>4*2,0=8,000 [A] _x000d_
Celkem 8 = 8,000_x000d_</t>
  </si>
  <si>
    <t xml:space="preserve">1. Položka obsahuje:    
 – úpravy podkladu (odmaštění, odrezivění, odstranění starých nátěrů a nečistot) a jeho vyspravení    
 – provedení nátěru (i různobarevného) včetně základních nátěrů předepsaným postupem a při splnění všech požadavků daných technologickým předpisem    
2. Položka neobsahuje:    
 X    
3. Způsob měření:    
Měří se plocha kompletního nátěru v metrech čtverečních.</t>
  </si>
  <si>
    <t>96613</t>
  </si>
  <si>
    <t>BOURÁNÍ KONSTRUKCÍ Z KAMENE NA MC</t>
  </si>
  <si>
    <t xml:space="preserve">opěra: 10,5m2*8,8m+0,5m2*1,1*4*2=96,800 [A]  
křídla: 5,3m2*(3*3,5+3,0)m=71,550 [B]  
Celkem: A+B=168,350 [C] _x000d_
Celkem 168,35 = 168,350_x000d_</t>
  </si>
  <si>
    <t xml:space="preserve"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</si>
  <si>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96616</t>
  </si>
  <si>
    <t>BOURÁNÍ KONSTRUKCÍ ZE ŽELEZOBETONU</t>
  </si>
  <si>
    <t xml:space="preserve">opěra: 2,9m2*8,7m=25,230 [A]  
římsa: 0,3m2*(3,6+4,0+4,5+5,4)m=5,250 [B]  
Celkem: A+B=30,480 [C] _x000d_
Celkem 30,48 = 30,480_x000d_</t>
  </si>
  <si>
    <t>96618</t>
  </si>
  <si>
    <t>BOURÁNÍ KONSTRUKCÍ KOVOVÝCH</t>
  </si>
  <si>
    <t>odhad: 9t=9,000 [A] _x000d_
Celkem 9 = 9,000_x000d_</t>
  </si>
  <si>
    <t xml:space="preserve">položka zahrnuje:    
- rozebrání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</si>
  <si>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SO 01-32-01</t>
  </si>
  <si>
    <t>R015112</t>
  </si>
  <si>
    <t>906</t>
  </si>
  <si>
    <t>POPLATKY ZA LIKVIDACI ODPADŮ NEKONTAMINOVANÝCH - 17 05 04 VYTĚŽENÉ ZEMINY A HORNINY - II. TŘÍDA TĚŽITELNOSTI VČETNĚ DOPRAVY</t>
  </si>
  <si>
    <t xml:space="preserve">35,775*1,9=67,973 [A]   dle pol. 13273 _x000d_
Celkem 67,973 = 67,973_x000d_</t>
  </si>
  <si>
    <t xml:space="preserve">1. Položka obsahuje:   
– veškeré poplatky provozovateli skládky, recyklační linky nebo jiného zařízení na zpracování nebo likvidaci odpadů související s převzetím, uložením, zpracováním nebo likvidací odpadu     
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</si>
  <si>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13273</t>
  </si>
  <si>
    <t>HLOUBENÍ RÝH ŠÍŘ DO 2M PAŽ I NEPAŽ TŘ. I</t>
  </si>
  <si>
    <t>39,75*0,9=35,775 [A] _x000d_
Celkem 35,775 = 35,775_x000d_</t>
  </si>
  <si>
    <t xml:space="preserve"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</si>
  <si>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 xml:space="preserve">35,775=35,775 [A]   dle pol. 13273 _x000d_
Celkem 35,775 = 35,775_x000d_</t>
  </si>
  <si>
    <t xml:space="preserve"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</si>
  <si>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0,156*60,364*0,9=8,475 [A] _x000d_
Celkem 8,475 = 8,475_x000d_</t>
  </si>
  <si>
    <t xml:space="preserve"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</si>
  <si>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R22699</t>
  </si>
  <si>
    <t>PAŽENÍ A ROZEPŘENÍ STĚN RÝH - PŘÍLOŽNÉ - HL.DO 2 M</t>
  </si>
  <si>
    <t>vč. odstranění</t>
  </si>
  <si>
    <t>2*39,75=79,500 [A] _x000d_
Celkem 79,5 = 79,500_x000d_</t>
  </si>
  <si>
    <t>položka zahrnuje osazení pažin bez ohledu na druh, jejich opotřebení a jejich odstranění</t>
  </si>
  <si>
    <t>45157</t>
  </si>
  <si>
    <t>PODKLADNÍ A VÝPLŇOVÉ VRSTVY Z KAMENIVA TĚŽENÉHO</t>
  </si>
  <si>
    <t>podsyp</t>
  </si>
  <si>
    <t>0,1*60,34*0,9=5,431 [A] _x000d_
Celkem 5,431 = 5,431_x000d_</t>
  </si>
  <si>
    <t xml:space="preserve">položka zahrnuje dodávku předepsaného kameniva, mimostaveništní a vnitrostaveništní dopravu a jeho uložení   
není-li v zadávací dokumentaci uvedeno jinak, jedná se o nakupovaný materiál</t>
  </si>
  <si>
    <t>85126</t>
  </si>
  <si>
    <t>POTRUBÍ Z TRUB LITINOVÝCH TLAKOVÝCH HRDLOVÝCH DN DO 80MM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</si>
  <si>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</si>
  <si>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86634</t>
  </si>
  <si>
    <t>CHRÁNIČKY Z TRUB OCELOVÝCH DN DO 200MM</t>
  </si>
  <si>
    <t xml:space="preserve">položky pro zhotovení potrubí platí bez ohledu na sklon.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   
- opláštění dle dokumentace a nutné opravy opláštění při jeho poškození</t>
  </si>
  <si>
    <t>891126</t>
  </si>
  <si>
    <t>ŠOUPÁTKA DN DO 80MM</t>
  </si>
  <si>
    <t>Šoupátko přírubové se zemní soupravou Dn 80</t>
  </si>
  <si>
    <t>- Položka zahrnuje kompletní montáž dle technologického předpisu, dodávku armatury, veškerou mimostaveništní a vnitrostaveništní dopravu.</t>
  </si>
  <si>
    <t>891326</t>
  </si>
  <si>
    <t>MONTÁŽNÍ VLOŽKY DN DO 80MM</t>
  </si>
  <si>
    <t>891426</t>
  </si>
  <si>
    <t>HYDRANTY PODZEMNÍ DN 80MM</t>
  </si>
  <si>
    <t>R891339</t>
  </si>
  <si>
    <t>MULTITOLERANČNÍ SPOJKA DN DO 80MM</t>
  </si>
  <si>
    <t>multitoleranční spojka</t>
  </si>
  <si>
    <t>SO 01-50-01</t>
  </si>
  <si>
    <t xml:space="preserve">výměna aktivní zóny: 216,0*0,4=86,400 [A]  
výkop: 786,0=786,000 [B]  
výkop pro drenáž: 20,0=20,000 [C]  
Celkem: (A+B+C)*1,9=1 695,560 [D] _x000d_
Celkem 1695,56 = 1695,560_x000d_</t>
  </si>
  <si>
    <t>dle pol.č. 11332: 108,9*2,0=217,800 [A] _x000d_
Celkem 217,8 = 217,800_x000d_</t>
  </si>
  <si>
    <t xml:space="preserve">1. Položka obsahuje:   
– veškeré poplatky provozovateli skládky, recyklační linky nebo jiného zařízení na zpracování nebo likvidaci odpadů související s převzetím, uložením, zpracováním nebo likvidací odpadu 
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</si>
  <si>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R015130</t>
  </si>
  <si>
    <t>911</t>
  </si>
  <si>
    <t>POPLATKY ZA LIKVIDACI ODPADŮ NEKONTAMINOVANÝCH - 17 03 02 VYBOURANÝ ASFALTOVÝ BETON BEZ DEHTU VČETNĚ DOPRAVY</t>
  </si>
  <si>
    <t>dle pol.č. 11372: 31,8*2,0=63,600 [A] _x000d_
Celkem 63,6 = 63,600_x000d_</t>
  </si>
  <si>
    <t>dle pol.č. 11334: 31,8*2,4=76,320 [A] _x000d_
Celkem 76,32 = 76,320_x000d_</t>
  </si>
  <si>
    <t>POPLATKY ZA LIKVIDACI ODPADŮ NEKONTAMINOVANÝCH - 02 01 03 SMÝCENÉ STROMY A KEŘE VČETNĚ DOPRAVY</t>
  </si>
  <si>
    <t>dle pol.č. 11202: 1,0=1,000 [A] _x000d_
Celkem 1 = 1,000_x000d_</t>
  </si>
  <si>
    <t xml:space="preserve"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Metrem kubickým se rozumí objem odpadu vytříděného v souladu se zákonem č. 185/2001 Sb., o nakládání s odpady, v platném znění.</t>
  </si>
  <si>
    <t>11202</t>
  </si>
  <si>
    <t>KÁCENÍ STROMŮ D KMENE DO 0,9M S ODSTRANĚNÍM PAŘEZŮ</t>
  </si>
  <si>
    <t xml:space="preserve"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</si>
  <si>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11328</t>
  </si>
  <si>
    <t>ODSTRANĚNÍ PŘÍKOPŮ, ŽLABŮ A RIGOLŮ Z PŘÍKOPOVÝCH TVÁRNIC</t>
  </si>
  <si>
    <t>44*0,6=26,400 [A] _x000d_
Celkem 26,4 = 26,400_x000d_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</si>
  <si>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</si>
  <si>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</si>
  <si>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</si>
  <si>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 xml:space="preserve">vozovka: 318*0,3=95,400 [A]  
odstranění nezpevněné cesty: 45,0*0,3=13,500 [B]  
Celkem: A+B=108,900 [C] _x000d_
Celkem 108,9 = 108,900_x000d_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</si>
  <si>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</si>
  <si>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11334</t>
  </si>
  <si>
    <t>ODSTRANĚNÍ PODKLADU ZPEVNĚNÝCH PLOCH S CEMENT POJIVEM</t>
  </si>
  <si>
    <t>318*0,1=31,800 [A] _x000d_
Celkem 31,8 = 31,800_x000d_</t>
  </si>
  <si>
    <t>11372</t>
  </si>
  <si>
    <t>FRÉZOVÁNÍ ZPEVNĚNÝCH PLOCH ASFALTOVÝCH</t>
  </si>
  <si>
    <t>318,0*0,1=31,800 [A] _x000d_
Celkem 31,8 = 31,800_x000d_</t>
  </si>
  <si>
    <t>12110</t>
  </si>
  <si>
    <t>SEJMUTÍ ORNICE NEBO LESNÍ PŮDY</t>
  </si>
  <si>
    <t xml:space="preserve">položka zahrnuje sejmutí ornice bez ohledu na tloušťku vrstvy a její vodorovnou dopravu   
nezahrnuje uložení na trvalou skládku</t>
  </si>
  <si>
    <t>12373</t>
  </si>
  <si>
    <t>ODKOP PRO SPOD STAVBU SILNIC A ŽELEZNIC TŘ. I</t>
  </si>
  <si>
    <t>výměna aktivní zóny v tl. 0,40 m</t>
  </si>
  <si>
    <t>216,0*0,4=86,400 [A] _x000d_
Celkem 86,4 = 86,400_x000d_</t>
  </si>
  <si>
    <t xml:space="preserve"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</si>
  <si>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 xml:space="preserve">výkop: 786,0=786,000 [A]  
výkop pro drenáž: 20,0=20,000 [B]  
Celkem: A+B=806,000 [C] _x000d_
Celkem 806 = 806,000_x000d_</t>
  </si>
  <si>
    <t xml:space="preserve"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</si>
  <si>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 xml:space="preserve">výměna aktivní zóny: 216,0*0,4=86,400 [A]  
výkop: 786,0=786,000 [B]  
výkop pro drenáž: 20,0=20,000 [C]  
Celkem: A+B+C=892,400 [D] _x000d_
Celkem 892,4 = 892,400_x000d_</t>
  </si>
  <si>
    <t xml:space="preserve"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</si>
  <si>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</si>
  <si>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</si>
  <si>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 xml:space="preserve">výměna aktivní zóny v tl. 0,40 m: 216,0*0,4=86,400 [A]  
násyp: 2,8=2,800 [B]  
Celkem: A+B=89,200 [C] _x000d_
Celkem 89,2 = 89,200_x000d_</t>
  </si>
  <si>
    <t xml:space="preserve"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</si>
  <si>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</si>
  <si>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</si>
  <si>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 xml:space="preserve"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</si>
  <si>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17390</t>
  </si>
  <si>
    <t>ZEMNÍ KRAJNICE A DOSYPÁVKY Z JINÝCH MATERIÁLŮ</t>
  </si>
  <si>
    <t>nezpevněná krajnice z R-mat tl. 0,15</t>
  </si>
  <si>
    <t>97,5*0,15=14,625 [A] _x000d_
Celkem 14,625 = 14,625_x000d_</t>
  </si>
  <si>
    <t xml:space="preserve"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</si>
  <si>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</si>
  <si>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</si>
  <si>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 xml:space="preserve">položka zahrnuje:   
nutné přemístění ornice z dočasných skládek vzdálených do 50m   
rozprostření ornice v předepsané tloušťce v rovině a ve svahu do 1:5</t>
  </si>
  <si>
    <t>21152</t>
  </si>
  <si>
    <t>SANAČNÍ ŽEBRA Z KAMENIVA DRCENÉHO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</si>
  <si>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</si>
  <si>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</si>
  <si>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</si>
  <si>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</si>
  <si>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</si>
  <si>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</si>
  <si>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vč. napojení trativodu do beton. jímky stávajícího propustku</t>
  </si>
  <si>
    <t xml:space="preserve"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</si>
  <si>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21362</t>
  </si>
  <si>
    <t>DRENÁŽNÍ VRSTVY Z GEOSÍTĚ</t>
  </si>
  <si>
    <t>geodrén</t>
  </si>
  <si>
    <t xml:space="preserve">Položka zahrnuje:   
- dodávku předepsané geosítě (včetně nutných přesahů) pro drenážní vrstvu, včetně mimostaveništní a vnitrostaveništní dopravy   
- provedení drenážní vrstvy předepsaných rozměrů a předepsaného tvaru</t>
  </si>
  <si>
    <t>22594</t>
  </si>
  <si>
    <t>ZÁPOROVÉ PAŽENÍ Z KOVU TRVALÉ</t>
  </si>
  <si>
    <t xml:space="preserve">HEB 140: 32ks*5,0m*33,8kg/m /1000=5,408 [A]  
převázka: 2*32,0m*16,0kg/m/1000=1,024 [B]  
Celkem: A+B=6,432 [C] _x000d_
Celkem 6,432 = 6,432_x000d_</t>
  </si>
  <si>
    <t>položka zahrnuje dodávku ocelových zápor, jejich osazení do připravených vrtů včetně zabetonování konců a obsypu, případně jejich zaberanění. Ocelová převázka se započítá do výsledné hmotnosti.</t>
  </si>
  <si>
    <t>22595A</t>
  </si>
  <si>
    <t>VÝDŘEVA ZÁPOROVÉHO PAŽENÍ TRVALÁ (PLOCHA)</t>
  </si>
  <si>
    <t>32,0*2,5=80,000 [A] _x000d_
Celkem 80 = 80,000_x000d_</t>
  </si>
  <si>
    <t>položka zahrnuje dodávku a osazení pažin bez ohledu na druh</t>
  </si>
  <si>
    <t>26175</t>
  </si>
  <si>
    <t>VRTY PRO KOTV, INJEKT, MIKROPIL NA POVR TŘ I A II D DO 300MM</t>
  </si>
  <si>
    <t>HEB 140: 34*5,0=170,000 [A] _x000d_
Celkem 170 = 170,000_x000d_</t>
  </si>
  <si>
    <t>27152</t>
  </si>
  <si>
    <t>POLŠTÁŘE POD ZÁKLADY Z KAMENIVA DRCENÉHO</t>
  </si>
  <si>
    <t>pod gabion</t>
  </si>
  <si>
    <t>8,0m2*1,2m=9,600 [A] _x000d_
Celkem 9,6 = 9,600_x000d_</t>
  </si>
  <si>
    <t>272314</t>
  </si>
  <si>
    <t>ZÁKLADY Z PROSTÉHO BETONU DO C25/30</t>
  </si>
  <si>
    <t>pod palisádu: 0,32m2*6,55m=2,096 [C] _x000d_
Celkem 2,096 = 2,096_x000d_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</si>
  <si>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</si>
  <si>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28997D</t>
  </si>
  <si>
    <t>OPLÁŠTĚNÍ (ZPEVNĚNÍ) Z GEOTEXTILIE DO 400G/M2</t>
  </si>
  <si>
    <t xml:space="preserve">plošná drenáž pod vozovkou: 2*100,0=200,000 [A]  
okolo trativodu: 2,1*142,0=298,200 [B]  
Celkem: A+B=498,200 [C] _x000d_
Celkem 498,2 = 498,200_x000d_</t>
  </si>
  <si>
    <t xml:space="preserve"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</si>
  <si>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nopová fólie</t>
  </si>
  <si>
    <t>za palisádou: 2,0*6,55=13,100 [A] _x000d_
Celkem 13,1 = 13,100_x000d_</t>
  </si>
  <si>
    <t xml:space="preserve">Položka zahrnuje:   
- dodávku předepsané fólie   
- úpravu, očištění a ochranu podkladu   
- přichycení k podkladu, případně zatížení   
- úpravy spojů a zajištění okrajů   
- úpravy pro odvodnění   
- nutné přesahy   
- mimostaveništní a vnitrostaveništní dopravu</t>
  </si>
  <si>
    <t>327125</t>
  </si>
  <si>
    <t>ZDI OPĚR, ZÁRUB, NÁBŘEŽ Z DÍLCŮ ŽELEZOBETON DO C30/37</t>
  </si>
  <si>
    <t>palisáda: 35*0,0314m2*1,2=1,319 [A] _x000d_
Celkem 1,319 = 1,319_x000d_</t>
  </si>
  <si>
    <t xml:space="preserve"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</si>
  <si>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3272C7</t>
  </si>
  <si>
    <t>ZDI OPĚR, ZÁRUB, NÁBŘEŽ Z GABIONŮ ČÁSTEČNĚ ROVNANÝCH, DRÁT O4,0MM, POVRCHOVÁ ÚPRAVA Zn + Al</t>
  </si>
  <si>
    <t xml:space="preserve">42,8m2*1,0m=42,800 [A]  
2,6m2*0,9m=2,340 [B]  
1,2m2*0,8m=0,960 [C]  
1,2m2*0,7m=0,840 [D]  
1,1m2*0,6m=0,660 [E]  
2,0m2*0,5m=1,000 [F]  
Celkem: A+B+C+D+E+F=48,600 [G] _x000d_
Celkem 48,6 = 48,600_x000d_</t>
  </si>
  <si>
    <t xml:space="preserve">- položka zahrnuje dodávku a osazení drátěných košů s výplní lomovým kamenem.   
- gabionové matrace se vykazují v pol.č.2722**.</t>
  </si>
  <si>
    <t>45152</t>
  </si>
  <si>
    <t>PODKLADNÍ A VÝPLŇOVÉ VRSTVY Z KAMENIVA DRCENÉHO</t>
  </si>
  <si>
    <t xml:space="preserve">plošná drenáž pod vozovkou   
ŠD frakce 4-45 v tl. 0,2</t>
  </si>
  <si>
    <t>100,0*0,2=20,000 [A] _x000d_
Celkem 20 = 20,000_x000d_</t>
  </si>
  <si>
    <t>56143</t>
  </si>
  <si>
    <t>KAMENIVO ZPEVNĚNÉ CEMENTEM TL. DO 150MM</t>
  </si>
  <si>
    <t>vozovka: 356,0=356,000 [A] _x000d_
Celkem 356 = 356,000_x000d_</t>
  </si>
  <si>
    <t xml:space="preserve"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</si>
  <si>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56333</t>
  </si>
  <si>
    <t>VOZOVKOVÉ VRSTVY ZE ŠTĚRKODRTI TL. DO 150MM</t>
  </si>
  <si>
    <t>chodník: 16,8=16,800 [A] _x000d_
Celkem 16,8 = 16,800_x000d_</t>
  </si>
  <si>
    <t xml:space="preserve">- dodání kameniva předepsané kvality a zrnitosti   
- rozprostření a zhutnění vrstvy v předepsané tloušťce   
- zřízení vrstvy bez rozlišení šířky, pokládání vrstvy po etapách   
- nezahrnuje postřiky, nátěry</t>
  </si>
  <si>
    <t>56336</t>
  </si>
  <si>
    <t>VOZOVKOVÉ VRSTVY ZE ŠTĚRKODRTI TL. DO 300MM</t>
  </si>
  <si>
    <t>572121</t>
  </si>
  <si>
    <t>INFILTRAČNÍ POSTŘIK ASFALTOVÝ DO 1,0KG/M2</t>
  </si>
  <si>
    <t xml:space="preserve"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</si>
  <si>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572212</t>
  </si>
  <si>
    <t>SPOJOVACÍ POSTŘIK Z MODIFIK ASFALTU DO 0,5KG/M2</t>
  </si>
  <si>
    <t>574A33</t>
  </si>
  <si>
    <t>ASFALTOVÝ BETON PRO OBRUSNÉ VRSTVY ACO 11 TL. 40MM</t>
  </si>
  <si>
    <t xml:space="preserve"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</si>
  <si>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</si>
  <si>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</si>
  <si>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582611</t>
  </si>
  <si>
    <t>KRYTY Z BETON DLAŽDIC SE ZÁMKEM ŠEDÝCH TL 60MM DO LOŽE Z KAM</t>
  </si>
  <si>
    <t xml:space="preserve"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</si>
  <si>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87527</t>
  </si>
  <si>
    <t>POTRUBÍ DREN Z TRUB PLAST (I FLEXIBIL) DN DO 100MM</t>
  </si>
  <si>
    <t>za palisádou: 7,5=7,500 [A] _x000d_
Celkem 7,5 = 7,500_x000d_</t>
  </si>
  <si>
    <t xml:space="preserve"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</si>
  <si>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895811</t>
  </si>
  <si>
    <t>DRENÁŽNÍ ŠACHTICE NORMÁLNÍ Z PLAST DÍLCŮ ŠN 60</t>
  </si>
  <si>
    <t xml:space="preserve"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</si>
  <si>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R89219</t>
  </si>
  <si>
    <t>JÍMKY ZE ŽELBET DÍLCŮ</t>
  </si>
  <si>
    <t>prefa sedimentační jímka 1,2 x 0,6 m</t>
  </si>
  <si>
    <t xml:space="preserve">položka zahrnuje:   
- poklopy s rámem, mříže s rámem, stupadla, žebříky, stropy z bet. dílců a pod.   
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kompletní technologii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</t>
  </si>
  <si>
    <t>9113A1</t>
  </si>
  <si>
    <t>SVODIDLO OCEL SILNIČ JEDNOSTR, ÚROVEŇ ZADRŽ N1, N2 - DODÁVKA A MONTÁŽ</t>
  </si>
  <si>
    <t xml:space="preserve">položka zahrnuje:   
- kompletní dodávku všech dílů ocelového svodidla s předepsanou povrchovou úpravou včetně spojovacích prvků   
- montáž a osazení svodidla, osazení sloupků zaberaněním nebo osazením do betonových bloků (včetně betonových bloků a nutných zemních prací   
- ukončení zapuštěním do betonových bloků (včetně betonového bloku a nutných zemních prací) nebo koncovkou   
- přechod na jiný typ svodidla nebo přes mostní závěr   
- ochranu proti bludným proudům a vývody pro jejich měření   
nezahrnuje odrazky nebo retroreflexní fólie</t>
  </si>
  <si>
    <t>9113A3</t>
  </si>
  <si>
    <t>SVODIDLO OCEL SILNIČ JEDNOSTR, ÚROVEŇ ZADRŽ N1, N2 - DEMONTÁŽ S PŘESUNEM</t>
  </si>
  <si>
    <t xml:space="preserve">položka zahrnuje:   
- demontáž a odstranění zařízení   
- jeho odvoz na předepsané místo</t>
  </si>
  <si>
    <t>914143</t>
  </si>
  <si>
    <t>DOPRAV ZNAČ ZÁKL VEL OCEL FÓLIE TŘ 3 - DEMONTÁŽ</t>
  </si>
  <si>
    <t>Položka zahrnuje odstranění, demontáž a odklizení materiálu s odvozem na předepsané místo</t>
  </si>
  <si>
    <t>914161</t>
  </si>
  <si>
    <t>DOPRAVNÍ ZNAČKY ZÁKLADNÍ VELIKOSTI HLINÍKOVÉ FÓLIE TŘ 1 - DODÁVKA A MONTÁŽ</t>
  </si>
  <si>
    <t xml:space="preserve">položka zahrnuje:   
- dodávku a montáž značek v požadovaném provedení</t>
  </si>
  <si>
    <t>914941</t>
  </si>
  <si>
    <t>SLOUPKY A STOJKY DOPRAVNÍCH ZNAČEK Z HLINÍK TRUBEK DO PATKY - DODÁVKA A MONTÁŽ</t>
  </si>
  <si>
    <t xml:space="preserve">položka zahrnuje:   
- sloupky a upevňovací zařízení včetně jejich osazení (betonová patka, zemní práce)</t>
  </si>
  <si>
    <t>917224</t>
  </si>
  <si>
    <t>SILNIČNÍ A CHODNÍKOVÉ OBRUBY Z BETONOVÝCH OBRUBNÍKŮ ŠÍŘ 150MM</t>
  </si>
  <si>
    <t xml:space="preserve">Položka zahrnuje:   
dodání a pokládku betonových obrubníků o rozměrech předepsaných zadávací dokumentací   
betonové lože i boční betonovou opěrku.</t>
  </si>
  <si>
    <t>935212</t>
  </si>
  <si>
    <t>PŘÍKOPOVÉ ŽLABY Z BETON TVÁRNIC ŠÍŘ DO 600MM DO BETONU TL 100MM</t>
  </si>
  <si>
    <t xml:space="preserve"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</si>
  <si>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93555</t>
  </si>
  <si>
    <t>ŽLABY Z DÍLCŮ Z BETONU SVĚTLÉ ŠÍŘKY DO 300MM VČET MŘÍŽÍ</t>
  </si>
  <si>
    <t xml:space="preserve"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</si>
  <si>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935812</t>
  </si>
  <si>
    <t>ŽLABY A RIGOLY DLÁŽDĚNÉ Z KOSTEK DROBNÝCH DO BETONU TL 100MM</t>
  </si>
  <si>
    <t xml:space="preserve">položka zahrnuje:   
- dodání a uložení předepsaného dlažebního materiálu v požadované kvalitě do předepsaného tvaru a v předepsané šířce   
- dodání a rozprostření lože z předepsaného materiálu v předepsané tloušťce a šířce   
- úpravu napojení a ukončení   
- vnitrostaveništní i mimostaveništní dopravu   
- měří se vydlážděná plocha.</t>
  </si>
  <si>
    <t>966842</t>
  </si>
  <si>
    <t>ODSTRANĚNÍ OPLOCENÍ Z DRÁT PLETIVA</t>
  </si>
  <si>
    <t xml:space="preserve">položka zahrnuje:   
- kompletní bourací práce včetně odstranění základových konstrukcí a nezbytného rozsahu zemních prací,   
- veškerou manipulaci s vybouranou sutí a hmotami včetně uložení na skládku,   
- veškeré další práce plynoucí z technologického předpisu a z platných předpisů,   
- odstranění sloupků z jiného materiálu, odstranění vrat a vrátek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</si>
  <si>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98-98</t>
  </si>
  <si>
    <t>Dokumentace stavby</t>
  </si>
  <si>
    <t>VSEOB001</t>
  </si>
  <si>
    <t>Dokumentace skutečného provedení stavby, geodetická část</t>
  </si>
  <si>
    <t>v předepsaném rozsahu a počtu dle VTP a ZTP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</si>
  <si>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</si>
  <si>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</si>
  <si>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</si>
  <si>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</si>
  <si>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</si>
  <si>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</si>
  <si>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</si>
  <si>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</si>
  <si>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</si>
  <si>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</si>
  <si>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</t>
  </si>
  <si>
    <t>Ostatní</t>
  </si>
  <si>
    <t>VSEOB005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</si>
  <si>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</si>
  <si>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</si>
  <si>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</si>
  <si>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</si>
  <si>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</si>
  <si>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</si>
  <si>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</si>
  <si>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</si>
  <si>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Exkurze</t>
  </si>
  <si>
    <t>Položka zahrnuje veškeré činnosti v souladu s příslušným článkem ZTP na realizaci stavby</t>
  </si>
  <si>
    <t>v předepsaném rozsahu a počtu dle ZTP _x000d_
Celkem 1 = 1,000_x000d_</t>
  </si>
  <si>
    <t>VSEOB011</t>
  </si>
  <si>
    <t>Nájmy hrazené zhotovitelem stavby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</si>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</sst>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C10+C12+C14+C16+C18+C20+C22</f>
        <v>0</v>
      </c>
    </row>
    <row r="7" ht="13">
      <c r="B7" s="7" t="s">
        <v>5</v>
      </c>
      <c r="C7" s="8">
        <f>E10+E12+E14+E16+E18+E20+E22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'PS 01-01-20'!M8</f>
        <v>0</v>
      </c>
      <c r="D11" s="11">
        <f>SUMIFS('PS 01-01-20'!O:O,'PS 01-01-20'!A:A,"P")</f>
        <v>0</v>
      </c>
      <c r="E11" s="11">
        <f>C11+D11</f>
        <v>0</v>
      </c>
      <c r="F11" s="12">
        <f>'PS 01-01-20'!T7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'PS 01-02-50'!M8</f>
        <v>0</v>
      </c>
      <c r="D13" s="11">
        <f>SUMIFS('PS 01-02-50'!O:O,'PS 01-02-50'!A:A,"P")</f>
        <v>0</v>
      </c>
      <c r="E13" s="11">
        <f>C13+D13</f>
        <v>0</v>
      </c>
      <c r="F13" s="12">
        <f>'PS 01-02-50'!T7</f>
        <v>0</v>
      </c>
    </row>
    <row r="14">
      <c r="A14" s="10" t="s">
        <v>20</v>
      </c>
      <c r="B14" s="10" t="s">
        <v>21</v>
      </c>
      <c r="C14" s="11">
        <f>C15</f>
        <v>0</v>
      </c>
      <c r="D14" s="11">
        <f>D15</f>
        <v>0</v>
      </c>
      <c r="E14" s="11">
        <f>C14+D14</f>
        <v>0</v>
      </c>
      <c r="F14" s="12">
        <f>F15</f>
        <v>0</v>
      </c>
    </row>
    <row r="15">
      <c r="A15" s="10" t="s">
        <v>22</v>
      </c>
      <c r="B15" s="10" t="s">
        <v>23</v>
      </c>
      <c r="C15" s="11">
        <f>'SO 01-10,11-01'!M8</f>
        <v>0</v>
      </c>
      <c r="D15" s="11">
        <f>SUMIFS('SO 01-10,11-01'!O:O,'SO 01-10,11-01'!A:A,"P")</f>
        <v>0</v>
      </c>
      <c r="E15" s="11">
        <f>C15+D15</f>
        <v>0</v>
      </c>
      <c r="F15" s="12">
        <f>'SO 01-10,11-01'!T7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01-20-01'!M8</f>
        <v>0</v>
      </c>
      <c r="D17" s="11">
        <f>SUMIFS('SO 01-20-01'!O:O,'SO 01-20-01'!A:A,"P")</f>
        <v>0</v>
      </c>
      <c r="E17" s="11">
        <f>C17+D17</f>
        <v>0</v>
      </c>
      <c r="F17" s="12">
        <f>'SO 01-20-01'!T7</f>
        <v>0</v>
      </c>
    </row>
    <row r="18">
      <c r="A18" s="10" t="s">
        <v>28</v>
      </c>
      <c r="B18" s="10" t="s">
        <v>29</v>
      </c>
      <c r="C18" s="11">
        <f>C19</f>
        <v>0</v>
      </c>
      <c r="D18" s="11">
        <f>D19</f>
        <v>0</v>
      </c>
      <c r="E18" s="11">
        <f>C18+D18</f>
        <v>0</v>
      </c>
      <c r="F18" s="12">
        <f>F19</f>
        <v>0</v>
      </c>
    </row>
    <row r="19">
      <c r="A19" s="10" t="s">
        <v>30</v>
      </c>
      <c r="B19" s="10" t="s">
        <v>31</v>
      </c>
      <c r="C19" s="11">
        <f>'SO 01-32-01'!M8</f>
        <v>0</v>
      </c>
      <c r="D19" s="11">
        <f>SUMIFS('SO 01-32-01'!O:O,'SO 01-32-01'!A:A,"P")</f>
        <v>0</v>
      </c>
      <c r="E19" s="11">
        <f>C19+D19</f>
        <v>0</v>
      </c>
      <c r="F19" s="12">
        <f>'SO 01-32-01'!T7</f>
        <v>0</v>
      </c>
    </row>
    <row r="20">
      <c r="A20" s="10" t="s">
        <v>32</v>
      </c>
      <c r="B20" s="10" t="s">
        <v>33</v>
      </c>
      <c r="C20" s="11">
        <f>C21</f>
        <v>0</v>
      </c>
      <c r="D20" s="11">
        <f>D21</f>
        <v>0</v>
      </c>
      <c r="E20" s="11">
        <f>C20+D20</f>
        <v>0</v>
      </c>
      <c r="F20" s="12">
        <f>F21</f>
        <v>0</v>
      </c>
    </row>
    <row r="21">
      <c r="A21" s="10" t="s">
        <v>34</v>
      </c>
      <c r="B21" s="10" t="s">
        <v>35</v>
      </c>
      <c r="C21" s="11">
        <f>'SO 01-50-01'!M8</f>
        <v>0</v>
      </c>
      <c r="D21" s="11">
        <f>SUMIFS('SO 01-50-01'!O:O,'SO 01-50-01'!A:A,"P")</f>
        <v>0</v>
      </c>
      <c r="E21" s="11">
        <f>C21+D21</f>
        <v>0</v>
      </c>
      <c r="F21" s="12">
        <f>'SO 01-50-01'!T7</f>
        <v>0</v>
      </c>
    </row>
    <row r="22">
      <c r="A22" s="10" t="s">
        <v>36</v>
      </c>
      <c r="B22" s="10" t="s">
        <v>37</v>
      </c>
      <c r="C22" s="11">
        <f>C23</f>
        <v>0</v>
      </c>
      <c r="D22" s="11">
        <f>D23</f>
        <v>0</v>
      </c>
      <c r="E22" s="11">
        <f>C22+D22</f>
        <v>0</v>
      </c>
      <c r="F22" s="12">
        <f>F23</f>
        <v>0</v>
      </c>
    </row>
    <row r="23">
      <c r="A23" s="10" t="s">
        <v>38</v>
      </c>
      <c r="B23" s="10" t="s">
        <v>37</v>
      </c>
      <c r="C23" s="11">
        <f>'SO 98-98'!M8</f>
        <v>0</v>
      </c>
      <c r="D23" s="11">
        <f>SUMIFS('SO 98-98'!O:O,'SO 98-98'!A:A,"P")</f>
        <v>0</v>
      </c>
      <c r="E23" s="11">
        <f>C23+D23</f>
        <v>0</v>
      </c>
      <c r="F23" s="12">
        <f>'SO 98-98'!T7</f>
        <v>0</v>
      </c>
    </row>
    <row r="24">
      <c r="A24" s="13"/>
      <c r="B24" s="13"/>
      <c r="C24" s="14"/>
      <c r="D24" s="14"/>
      <c r="E24" s="14"/>
      <c r="F24" s="15"/>
    </row>
  </sheetData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COUNTIFS(L8:L84,"=0",A8:A84,"P")+COUNTIFS(L8:L84,"",A8:A84,"P")+SUM(Q8:Q84)</f>
        <v>0</v>
      </c>
    </row>
    <row r="8" ht="13">
      <c r="A8" s="1" t="s">
        <v>59</v>
      </c>
      <c r="C8" s="22" t="s">
        <v>60</v>
      </c>
      <c r="E8" s="23" t="s">
        <v>15</v>
      </c>
      <c r="L8" s="24">
        <f>L9+L14+L23</f>
        <v>0</v>
      </c>
      <c r="M8" s="24">
        <f>M9+M14+M23</f>
        <v>0</v>
      </c>
      <c r="N8" s="25"/>
    </row>
    <row r="9" ht="13">
      <c r="A9" s="1" t="s">
        <v>61</v>
      </c>
      <c r="C9" s="22" t="s">
        <v>62</v>
      </c>
      <c r="E9" s="23" t="s">
        <v>63</v>
      </c>
      <c r="L9" s="24">
        <f>SUMIFS(L10:L13,A10:A13,"P")</f>
        <v>0</v>
      </c>
      <c r="M9" s="24">
        <f>SUMIFS(M10:M13,A10:A13,"P")</f>
        <v>0</v>
      </c>
      <c r="N9" s="25"/>
    </row>
    <row r="10" ht="25">
      <c r="A10" s="1" t="s">
        <v>64</v>
      </c>
      <c r="B10" s="1">
        <v>1</v>
      </c>
      <c r="C10" s="26" t="s">
        <v>65</v>
      </c>
      <c r="D10" t="s">
        <v>66</v>
      </c>
      <c r="E10" s="27" t="s">
        <v>67</v>
      </c>
      <c r="F10" s="28" t="s">
        <v>68</v>
      </c>
      <c r="G10" s="29">
        <v>0.050000000000000003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69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70</v>
      </c>
      <c r="E11" s="27" t="s">
        <v>71</v>
      </c>
    </row>
    <row r="12">
      <c r="A12" s="1" t="s">
        <v>72</v>
      </c>
    </row>
    <row r="13" ht="125">
      <c r="A13" s="1" t="s">
        <v>73</v>
      </c>
      <c r="E13" s="27" t="s">
        <v>74</v>
      </c>
    </row>
    <row r="14" ht="13">
      <c r="A14" s="1" t="s">
        <v>61</v>
      </c>
      <c r="C14" s="22" t="s">
        <v>75</v>
      </c>
      <c r="E14" s="23" t="s">
        <v>76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64</v>
      </c>
      <c r="B15" s="1">
        <v>2</v>
      </c>
      <c r="C15" s="26" t="s">
        <v>77</v>
      </c>
      <c r="D15" t="s">
        <v>71</v>
      </c>
      <c r="E15" s="27" t="s">
        <v>78</v>
      </c>
      <c r="F15" s="28" t="s">
        <v>79</v>
      </c>
      <c r="G15" s="29">
        <v>30.800000000000001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80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70</v>
      </c>
      <c r="E16" s="27" t="s">
        <v>71</v>
      </c>
    </row>
    <row r="17">
      <c r="A17" s="1" t="s">
        <v>72</v>
      </c>
    </row>
    <row r="18" ht="337.5">
      <c r="A18" s="1" t="s">
        <v>73</v>
      </c>
      <c r="E18" s="27" t="s">
        <v>81</v>
      </c>
    </row>
    <row r="19">
      <c r="A19" s="1" t="s">
        <v>64</v>
      </c>
      <c r="B19" s="1">
        <v>3</v>
      </c>
      <c r="C19" s="26" t="s">
        <v>82</v>
      </c>
      <c r="D19" t="s">
        <v>71</v>
      </c>
      <c r="E19" s="27" t="s">
        <v>83</v>
      </c>
      <c r="F19" s="28" t="s">
        <v>79</v>
      </c>
      <c r="G19" s="29">
        <v>30.800000000000001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80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70</v>
      </c>
      <c r="E20" s="27" t="s">
        <v>71</v>
      </c>
    </row>
    <row r="21">
      <c r="A21" s="1" t="s">
        <v>72</v>
      </c>
    </row>
    <row r="22" ht="225">
      <c r="A22" s="1" t="s">
        <v>73</v>
      </c>
      <c r="E22" s="27" t="s">
        <v>84</v>
      </c>
    </row>
    <row r="23" ht="13">
      <c r="A23" s="1" t="s">
        <v>61</v>
      </c>
      <c r="C23" s="22" t="s">
        <v>85</v>
      </c>
      <c r="E23" s="23" t="s">
        <v>86</v>
      </c>
      <c r="L23" s="24">
        <f>SUMIFS(L24:L83,A24:A83,"P")</f>
        <v>0</v>
      </c>
      <c r="M23" s="24">
        <f>SUMIFS(M24:M83,A24:A83,"P")</f>
        <v>0</v>
      </c>
      <c r="N23" s="25"/>
    </row>
    <row r="24">
      <c r="A24" s="1" t="s">
        <v>64</v>
      </c>
      <c r="B24" s="1">
        <v>4</v>
      </c>
      <c r="C24" s="26" t="s">
        <v>87</v>
      </c>
      <c r="D24" t="s">
        <v>71</v>
      </c>
      <c r="E24" s="27" t="s">
        <v>88</v>
      </c>
      <c r="F24" s="28" t="s">
        <v>89</v>
      </c>
      <c r="G24" s="29">
        <v>2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80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70</v>
      </c>
      <c r="E25" s="27" t="s">
        <v>71</v>
      </c>
    </row>
    <row r="26">
      <c r="A26" s="1" t="s">
        <v>72</v>
      </c>
    </row>
    <row r="27" ht="112.5">
      <c r="A27" s="1" t="s">
        <v>73</v>
      </c>
      <c r="E27" s="27" t="s">
        <v>90</v>
      </c>
    </row>
    <row r="28">
      <c r="A28" s="1" t="s">
        <v>64</v>
      </c>
      <c r="B28" s="1">
        <v>5</v>
      </c>
      <c r="C28" s="26" t="s">
        <v>91</v>
      </c>
      <c r="D28" t="s">
        <v>71</v>
      </c>
      <c r="E28" s="27" t="s">
        <v>92</v>
      </c>
      <c r="F28" s="28" t="s">
        <v>93</v>
      </c>
      <c r="G28" s="29">
        <v>110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80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70</v>
      </c>
      <c r="E29" s="27" t="s">
        <v>71</v>
      </c>
    </row>
    <row r="30">
      <c r="A30" s="1" t="s">
        <v>72</v>
      </c>
    </row>
    <row r="31" ht="100">
      <c r="A31" s="1" t="s">
        <v>73</v>
      </c>
      <c r="E31" s="27" t="s">
        <v>94</v>
      </c>
    </row>
    <row r="32">
      <c r="A32" s="1" t="s">
        <v>64</v>
      </c>
      <c r="B32" s="1">
        <v>6</v>
      </c>
      <c r="C32" s="26" t="s">
        <v>95</v>
      </c>
      <c r="D32" t="s">
        <v>71</v>
      </c>
      <c r="E32" s="27" t="s">
        <v>96</v>
      </c>
      <c r="F32" s="28" t="s">
        <v>93</v>
      </c>
      <c r="G32" s="29">
        <v>110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80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70</v>
      </c>
      <c r="E33" s="27" t="s">
        <v>71</v>
      </c>
    </row>
    <row r="34">
      <c r="A34" s="1" t="s">
        <v>72</v>
      </c>
    </row>
    <row r="35" ht="150">
      <c r="A35" s="1" t="s">
        <v>73</v>
      </c>
      <c r="E35" s="27" t="s">
        <v>97</v>
      </c>
    </row>
    <row r="36" ht="25">
      <c r="A36" s="1" t="s">
        <v>64</v>
      </c>
      <c r="B36" s="1">
        <v>7</v>
      </c>
      <c r="C36" s="26" t="s">
        <v>98</v>
      </c>
      <c r="D36" t="s">
        <v>71</v>
      </c>
      <c r="E36" s="27" t="s">
        <v>99</v>
      </c>
      <c r="F36" s="28" t="s">
        <v>93</v>
      </c>
      <c r="G36" s="29">
        <v>110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80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70</v>
      </c>
      <c r="E37" s="27" t="s">
        <v>71</v>
      </c>
    </row>
    <row r="38">
      <c r="A38" s="1" t="s">
        <v>72</v>
      </c>
    </row>
    <row r="39" ht="125">
      <c r="A39" s="1" t="s">
        <v>73</v>
      </c>
      <c r="E39" s="27" t="s">
        <v>100</v>
      </c>
    </row>
    <row r="40">
      <c r="A40" s="1" t="s">
        <v>64</v>
      </c>
      <c r="B40" s="1">
        <v>8</v>
      </c>
      <c r="C40" s="26" t="s">
        <v>101</v>
      </c>
      <c r="D40" t="s">
        <v>71</v>
      </c>
      <c r="E40" s="27" t="s">
        <v>102</v>
      </c>
      <c r="F40" s="28" t="s">
        <v>89</v>
      </c>
      <c r="G40" s="29">
        <v>4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80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70</v>
      </c>
      <c r="E41" s="27" t="s">
        <v>71</v>
      </c>
    </row>
    <row r="42">
      <c r="A42" s="1" t="s">
        <v>72</v>
      </c>
    </row>
    <row r="43" ht="100">
      <c r="A43" s="1" t="s">
        <v>73</v>
      </c>
      <c r="E43" s="27" t="s">
        <v>103</v>
      </c>
    </row>
    <row r="44">
      <c r="A44" s="1" t="s">
        <v>64</v>
      </c>
      <c r="B44" s="1">
        <v>9</v>
      </c>
      <c r="C44" s="26" t="s">
        <v>104</v>
      </c>
      <c r="D44" t="s">
        <v>71</v>
      </c>
      <c r="E44" s="27" t="s">
        <v>105</v>
      </c>
      <c r="F44" s="28" t="s">
        <v>89</v>
      </c>
      <c r="G44" s="29">
        <v>2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80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70</v>
      </c>
      <c r="E45" s="27" t="s">
        <v>71</v>
      </c>
    </row>
    <row r="46">
      <c r="A46" s="1" t="s">
        <v>72</v>
      </c>
    </row>
    <row r="47" ht="87.5">
      <c r="A47" s="1" t="s">
        <v>73</v>
      </c>
      <c r="E47" s="27" t="s">
        <v>106</v>
      </c>
    </row>
    <row r="48">
      <c r="A48" s="1" t="s">
        <v>64</v>
      </c>
      <c r="B48" s="1">
        <v>10</v>
      </c>
      <c r="C48" s="26" t="s">
        <v>107</v>
      </c>
      <c r="D48" t="s">
        <v>71</v>
      </c>
      <c r="E48" s="27" t="s">
        <v>108</v>
      </c>
      <c r="F48" s="28" t="s">
        <v>109</v>
      </c>
      <c r="G48" s="29">
        <v>0.024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80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70</v>
      </c>
      <c r="E49" s="27" t="s">
        <v>71</v>
      </c>
    </row>
    <row r="50" ht="26">
      <c r="A50" s="1" t="s">
        <v>72</v>
      </c>
      <c r="E50" s="32" t="s">
        <v>110</v>
      </c>
    </row>
    <row r="51" ht="75">
      <c r="A51" s="1" t="s">
        <v>73</v>
      </c>
      <c r="E51" s="27" t="s">
        <v>111</v>
      </c>
    </row>
    <row r="52">
      <c r="A52" s="1" t="s">
        <v>64</v>
      </c>
      <c r="B52" s="1">
        <v>11</v>
      </c>
      <c r="C52" s="26" t="s">
        <v>112</v>
      </c>
      <c r="D52" t="s">
        <v>71</v>
      </c>
      <c r="E52" s="27" t="s">
        <v>113</v>
      </c>
      <c r="F52" s="28" t="s">
        <v>109</v>
      </c>
      <c r="G52" s="29">
        <v>0.024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80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70</v>
      </c>
      <c r="E53" s="27" t="s">
        <v>71</v>
      </c>
    </row>
    <row r="54" ht="26">
      <c r="A54" s="1" t="s">
        <v>72</v>
      </c>
      <c r="E54" s="32" t="s">
        <v>110</v>
      </c>
    </row>
    <row r="55" ht="187.5">
      <c r="A55" s="1" t="s">
        <v>73</v>
      </c>
      <c r="E55" s="27" t="s">
        <v>114</v>
      </c>
    </row>
    <row r="56" ht="25">
      <c r="A56" s="1" t="s">
        <v>64</v>
      </c>
      <c r="B56" s="1">
        <v>12</v>
      </c>
      <c r="C56" s="26" t="s">
        <v>115</v>
      </c>
      <c r="D56" t="s">
        <v>71</v>
      </c>
      <c r="E56" s="27" t="s">
        <v>116</v>
      </c>
      <c r="F56" s="28" t="s">
        <v>89</v>
      </c>
      <c r="G56" s="29">
        <v>2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80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70</v>
      </c>
      <c r="E57" s="27" t="s">
        <v>71</v>
      </c>
    </row>
    <row r="58">
      <c r="A58" s="1" t="s">
        <v>72</v>
      </c>
    </row>
    <row r="59" ht="137.5">
      <c r="A59" s="1" t="s">
        <v>73</v>
      </c>
      <c r="E59" s="27" t="s">
        <v>117</v>
      </c>
    </row>
    <row r="60">
      <c r="A60" s="1" t="s">
        <v>64</v>
      </c>
      <c r="B60" s="1">
        <v>13</v>
      </c>
      <c r="C60" s="26" t="s">
        <v>118</v>
      </c>
      <c r="D60" t="s">
        <v>71</v>
      </c>
      <c r="E60" s="27" t="s">
        <v>119</v>
      </c>
      <c r="F60" s="28" t="s">
        <v>120</v>
      </c>
      <c r="G60" s="29">
        <v>16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80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70</v>
      </c>
      <c r="E61" s="27" t="s">
        <v>71</v>
      </c>
    </row>
    <row r="62">
      <c r="A62" s="1" t="s">
        <v>72</v>
      </c>
    </row>
    <row r="63" ht="112.5">
      <c r="A63" s="1" t="s">
        <v>73</v>
      </c>
      <c r="E63" s="27" t="s">
        <v>121</v>
      </c>
    </row>
    <row r="64">
      <c r="A64" s="1" t="s">
        <v>64</v>
      </c>
      <c r="B64" s="1">
        <v>14</v>
      </c>
      <c r="C64" s="26" t="s">
        <v>122</v>
      </c>
      <c r="D64" t="s">
        <v>71</v>
      </c>
      <c r="E64" s="27" t="s">
        <v>123</v>
      </c>
      <c r="F64" s="28" t="s">
        <v>120</v>
      </c>
      <c r="G64" s="29">
        <v>16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80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70</v>
      </c>
      <c r="E65" s="27" t="s">
        <v>71</v>
      </c>
    </row>
    <row r="66">
      <c r="A66" s="1" t="s">
        <v>72</v>
      </c>
    </row>
    <row r="67" ht="100">
      <c r="A67" s="1" t="s">
        <v>73</v>
      </c>
      <c r="E67" s="27" t="s">
        <v>124</v>
      </c>
    </row>
    <row r="68">
      <c r="A68" s="1" t="s">
        <v>64</v>
      </c>
      <c r="B68" s="1">
        <v>15</v>
      </c>
      <c r="C68" s="26" t="s">
        <v>125</v>
      </c>
      <c r="D68" t="s">
        <v>71</v>
      </c>
      <c r="E68" s="27" t="s">
        <v>126</v>
      </c>
      <c r="F68" s="28" t="s">
        <v>89</v>
      </c>
      <c r="G68" s="29">
        <v>2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80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70</v>
      </c>
      <c r="E69" s="27" t="s">
        <v>71</v>
      </c>
    </row>
    <row r="70">
      <c r="A70" s="1" t="s">
        <v>72</v>
      </c>
    </row>
    <row r="71" ht="112.5">
      <c r="A71" s="1" t="s">
        <v>73</v>
      </c>
      <c r="E71" s="27" t="s">
        <v>127</v>
      </c>
    </row>
    <row r="72">
      <c r="A72" s="1" t="s">
        <v>64</v>
      </c>
      <c r="B72" s="1">
        <v>16</v>
      </c>
      <c r="C72" s="26" t="s">
        <v>128</v>
      </c>
      <c r="D72" t="s">
        <v>71</v>
      </c>
      <c r="E72" s="27" t="s">
        <v>129</v>
      </c>
      <c r="F72" s="28" t="s">
        <v>120</v>
      </c>
      <c r="G72" s="29">
        <v>16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80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70</v>
      </c>
      <c r="E73" s="27" t="s">
        <v>71</v>
      </c>
    </row>
    <row r="74">
      <c r="A74" s="1" t="s">
        <v>72</v>
      </c>
    </row>
    <row r="75" ht="112.5">
      <c r="A75" s="1" t="s">
        <v>73</v>
      </c>
      <c r="E75" s="27" t="s">
        <v>130</v>
      </c>
    </row>
    <row r="76">
      <c r="A76" s="1" t="s">
        <v>64</v>
      </c>
      <c r="B76" s="1">
        <v>17</v>
      </c>
      <c r="C76" s="26" t="s">
        <v>131</v>
      </c>
      <c r="D76" t="s">
        <v>71</v>
      </c>
      <c r="E76" s="27" t="s">
        <v>132</v>
      </c>
      <c r="F76" s="28" t="s">
        <v>133</v>
      </c>
      <c r="G76" s="29">
        <v>0.11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69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70</v>
      </c>
      <c r="E77" s="27" t="s">
        <v>71</v>
      </c>
    </row>
    <row r="78">
      <c r="A78" s="1" t="s">
        <v>72</v>
      </c>
    </row>
    <row r="79" ht="25">
      <c r="A79" s="1" t="s">
        <v>73</v>
      </c>
      <c r="E79" s="27" t="s">
        <v>134</v>
      </c>
    </row>
    <row r="80">
      <c r="A80" s="1" t="s">
        <v>64</v>
      </c>
      <c r="B80" s="1">
        <v>18</v>
      </c>
      <c r="C80" s="26" t="s">
        <v>135</v>
      </c>
      <c r="D80" t="s">
        <v>71</v>
      </c>
      <c r="E80" s="27" t="s">
        <v>136</v>
      </c>
      <c r="F80" s="28" t="s">
        <v>133</v>
      </c>
      <c r="G80" s="29">
        <v>0.11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69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70</v>
      </c>
      <c r="E81" s="27" t="s">
        <v>71</v>
      </c>
    </row>
    <row r="82">
      <c r="A82" s="1" t="s">
        <v>72</v>
      </c>
    </row>
    <row r="83" ht="25">
      <c r="A83" s="1" t="s">
        <v>73</v>
      </c>
      <c r="E83" s="27" t="s">
        <v>137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16</v>
      </c>
      <c r="D4" s="1"/>
      <c r="E4" s="17" t="s">
        <v>17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COUNTIFS(L8:L116,"=0",A8:A116,"P")+COUNTIFS(L8:L116,"",A8:A116,"P")+SUM(Q8:Q116)</f>
        <v>0</v>
      </c>
    </row>
    <row r="8" ht="13">
      <c r="A8" s="1" t="s">
        <v>59</v>
      </c>
      <c r="C8" s="22" t="s">
        <v>138</v>
      </c>
      <c r="E8" s="23" t="s">
        <v>19</v>
      </c>
      <c r="L8" s="24">
        <f>L9+L14+L23</f>
        <v>0</v>
      </c>
      <c r="M8" s="24">
        <f>M9+M14+M23</f>
        <v>0</v>
      </c>
      <c r="N8" s="25"/>
    </row>
    <row r="9" ht="13">
      <c r="A9" s="1" t="s">
        <v>61</v>
      </c>
      <c r="C9" s="22" t="s">
        <v>62</v>
      </c>
      <c r="E9" s="23" t="s">
        <v>63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64</v>
      </c>
      <c r="B10" s="1">
        <v>1</v>
      </c>
      <c r="C10" s="26" t="s">
        <v>139</v>
      </c>
      <c r="D10" t="s">
        <v>71</v>
      </c>
      <c r="E10" s="27" t="s">
        <v>140</v>
      </c>
      <c r="F10" s="28" t="s">
        <v>120</v>
      </c>
      <c r="G10" s="29">
        <v>16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80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70</v>
      </c>
      <c r="E11" s="27" t="s">
        <v>71</v>
      </c>
    </row>
    <row r="12">
      <c r="A12" s="1" t="s">
        <v>72</v>
      </c>
    </row>
    <row r="13">
      <c r="A13" s="1" t="s">
        <v>73</v>
      </c>
      <c r="E13" s="27" t="s">
        <v>141</v>
      </c>
    </row>
    <row r="14" ht="13">
      <c r="A14" s="1" t="s">
        <v>61</v>
      </c>
      <c r="C14" s="22" t="s">
        <v>75</v>
      </c>
      <c r="E14" s="23" t="s">
        <v>76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64</v>
      </c>
      <c r="B15" s="1">
        <v>2</v>
      </c>
      <c r="C15" s="26" t="s">
        <v>77</v>
      </c>
      <c r="D15" t="s">
        <v>71</v>
      </c>
      <c r="E15" s="27" t="s">
        <v>78</v>
      </c>
      <c r="F15" s="28" t="s">
        <v>79</v>
      </c>
      <c r="G15" s="29">
        <v>21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80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70</v>
      </c>
      <c r="E16" s="27" t="s">
        <v>71</v>
      </c>
    </row>
    <row r="17">
      <c r="A17" s="1" t="s">
        <v>72</v>
      </c>
    </row>
    <row r="18" ht="337.5">
      <c r="A18" s="1" t="s">
        <v>73</v>
      </c>
      <c r="E18" s="27" t="s">
        <v>81</v>
      </c>
    </row>
    <row r="19">
      <c r="A19" s="1" t="s">
        <v>64</v>
      </c>
      <c r="B19" s="1">
        <v>3</v>
      </c>
      <c r="C19" s="26" t="s">
        <v>82</v>
      </c>
      <c r="D19" t="s">
        <v>71</v>
      </c>
      <c r="E19" s="27" t="s">
        <v>83</v>
      </c>
      <c r="F19" s="28" t="s">
        <v>79</v>
      </c>
      <c r="G19" s="29">
        <v>21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80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70</v>
      </c>
      <c r="E20" s="27" t="s">
        <v>71</v>
      </c>
    </row>
    <row r="21">
      <c r="A21" s="1" t="s">
        <v>72</v>
      </c>
    </row>
    <row r="22" ht="225">
      <c r="A22" s="1" t="s">
        <v>73</v>
      </c>
      <c r="E22" s="27" t="s">
        <v>84</v>
      </c>
    </row>
    <row r="23" ht="13">
      <c r="A23" s="1" t="s">
        <v>61</v>
      </c>
      <c r="C23" s="22" t="s">
        <v>85</v>
      </c>
      <c r="E23" s="23" t="s">
        <v>86</v>
      </c>
      <c r="L23" s="24">
        <f>SUMIFS(L24:L115,A24:A115,"P")</f>
        <v>0</v>
      </c>
      <c r="M23" s="24">
        <f>SUMIFS(M24:M115,A24:A115,"P")</f>
        <v>0</v>
      </c>
      <c r="N23" s="25"/>
    </row>
    <row r="24">
      <c r="A24" s="1" t="s">
        <v>64</v>
      </c>
      <c r="B24" s="1">
        <v>4</v>
      </c>
      <c r="C24" s="26" t="s">
        <v>87</v>
      </c>
      <c r="D24" t="s">
        <v>71</v>
      </c>
      <c r="E24" s="27" t="s">
        <v>88</v>
      </c>
      <c r="F24" s="28" t="s">
        <v>89</v>
      </c>
      <c r="G24" s="29">
        <v>8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80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70</v>
      </c>
      <c r="E25" s="27" t="s">
        <v>71</v>
      </c>
    </row>
    <row r="26">
      <c r="A26" s="1" t="s">
        <v>72</v>
      </c>
    </row>
    <row r="27" ht="112.5">
      <c r="A27" s="1" t="s">
        <v>73</v>
      </c>
      <c r="E27" s="27" t="s">
        <v>90</v>
      </c>
    </row>
    <row r="28">
      <c r="A28" s="1" t="s">
        <v>64</v>
      </c>
      <c r="B28" s="1">
        <v>5</v>
      </c>
      <c r="C28" s="26" t="s">
        <v>91</v>
      </c>
      <c r="D28" t="s">
        <v>71</v>
      </c>
      <c r="E28" s="27" t="s">
        <v>92</v>
      </c>
      <c r="F28" s="28" t="s">
        <v>93</v>
      </c>
      <c r="G28" s="29">
        <v>75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80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70</v>
      </c>
      <c r="E29" s="27" t="s">
        <v>71</v>
      </c>
    </row>
    <row r="30">
      <c r="A30" s="1" t="s">
        <v>72</v>
      </c>
    </row>
    <row r="31" ht="100">
      <c r="A31" s="1" t="s">
        <v>73</v>
      </c>
      <c r="E31" s="27" t="s">
        <v>94</v>
      </c>
    </row>
    <row r="32">
      <c r="A32" s="1" t="s">
        <v>64</v>
      </c>
      <c r="B32" s="1">
        <v>6</v>
      </c>
      <c r="C32" s="26" t="s">
        <v>95</v>
      </c>
      <c r="D32" t="s">
        <v>71</v>
      </c>
      <c r="E32" s="27" t="s">
        <v>96</v>
      </c>
      <c r="F32" s="28" t="s">
        <v>93</v>
      </c>
      <c r="G32" s="29">
        <v>75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80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70</v>
      </c>
      <c r="E33" s="27" t="s">
        <v>71</v>
      </c>
    </row>
    <row r="34">
      <c r="A34" s="1" t="s">
        <v>72</v>
      </c>
    </row>
    <row r="35" ht="150">
      <c r="A35" s="1" t="s">
        <v>73</v>
      </c>
      <c r="E35" s="27" t="s">
        <v>97</v>
      </c>
    </row>
    <row r="36" ht="25">
      <c r="A36" s="1" t="s">
        <v>64</v>
      </c>
      <c r="B36" s="1">
        <v>7</v>
      </c>
      <c r="C36" s="26" t="s">
        <v>98</v>
      </c>
      <c r="D36" t="s">
        <v>71</v>
      </c>
      <c r="E36" s="27" t="s">
        <v>99</v>
      </c>
      <c r="F36" s="28" t="s">
        <v>93</v>
      </c>
      <c r="G36" s="29">
        <v>75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80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70</v>
      </c>
      <c r="E37" s="27" t="s">
        <v>71</v>
      </c>
    </row>
    <row r="38">
      <c r="A38" s="1" t="s">
        <v>72</v>
      </c>
    </row>
    <row r="39" ht="125">
      <c r="A39" s="1" t="s">
        <v>73</v>
      </c>
      <c r="E39" s="27" t="s">
        <v>100</v>
      </c>
    </row>
    <row r="40">
      <c r="A40" s="1" t="s">
        <v>64</v>
      </c>
      <c r="B40" s="1">
        <v>8</v>
      </c>
      <c r="C40" s="26" t="s">
        <v>104</v>
      </c>
      <c r="D40" t="s">
        <v>71</v>
      </c>
      <c r="E40" s="27" t="s">
        <v>105</v>
      </c>
      <c r="F40" s="28" t="s">
        <v>89</v>
      </c>
      <c r="G40" s="29">
        <v>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80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70</v>
      </c>
      <c r="E41" s="27" t="s">
        <v>71</v>
      </c>
    </row>
    <row r="42">
      <c r="A42" s="1" t="s">
        <v>72</v>
      </c>
    </row>
    <row r="43" ht="87.5">
      <c r="A43" s="1" t="s">
        <v>73</v>
      </c>
      <c r="E43" s="27" t="s">
        <v>106</v>
      </c>
    </row>
    <row r="44">
      <c r="A44" s="1" t="s">
        <v>64</v>
      </c>
      <c r="B44" s="1">
        <v>9</v>
      </c>
      <c r="C44" s="26" t="s">
        <v>142</v>
      </c>
      <c r="D44" t="s">
        <v>71</v>
      </c>
      <c r="E44" s="27" t="s">
        <v>143</v>
      </c>
      <c r="F44" s="28" t="s">
        <v>109</v>
      </c>
      <c r="G44" s="29">
        <v>2.3799999999999999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80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70</v>
      </c>
      <c r="E45" s="27" t="s">
        <v>71</v>
      </c>
    </row>
    <row r="46">
      <c r="A46" s="1" t="s">
        <v>72</v>
      </c>
    </row>
    <row r="47" ht="75">
      <c r="A47" s="1" t="s">
        <v>73</v>
      </c>
      <c r="E47" s="27" t="s">
        <v>144</v>
      </c>
    </row>
    <row r="48">
      <c r="A48" s="1" t="s">
        <v>64</v>
      </c>
      <c r="B48" s="1">
        <v>10</v>
      </c>
      <c r="C48" s="26" t="s">
        <v>145</v>
      </c>
      <c r="D48" t="s">
        <v>71</v>
      </c>
      <c r="E48" s="27" t="s">
        <v>146</v>
      </c>
      <c r="F48" s="28" t="s">
        <v>109</v>
      </c>
      <c r="G48" s="29">
        <v>2.3799999999999999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80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70</v>
      </c>
      <c r="E49" s="27" t="s">
        <v>71</v>
      </c>
    </row>
    <row r="50">
      <c r="A50" s="1" t="s">
        <v>72</v>
      </c>
    </row>
    <row r="51" ht="125">
      <c r="A51" s="1" t="s">
        <v>73</v>
      </c>
      <c r="E51" s="27" t="s">
        <v>147</v>
      </c>
    </row>
    <row r="52" ht="25">
      <c r="A52" s="1" t="s">
        <v>64</v>
      </c>
      <c r="B52" s="1">
        <v>12</v>
      </c>
      <c r="C52" s="26" t="s">
        <v>148</v>
      </c>
      <c r="D52" t="s">
        <v>71</v>
      </c>
      <c r="E52" s="27" t="s">
        <v>149</v>
      </c>
      <c r="F52" s="28" t="s">
        <v>89</v>
      </c>
      <c r="G52" s="29">
        <v>6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80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70</v>
      </c>
      <c r="E53" s="27" t="s">
        <v>71</v>
      </c>
    </row>
    <row r="54">
      <c r="A54" s="1" t="s">
        <v>72</v>
      </c>
    </row>
    <row r="55" ht="137.5">
      <c r="A55" s="1" t="s">
        <v>73</v>
      </c>
      <c r="E55" s="27" t="s">
        <v>117</v>
      </c>
    </row>
    <row r="56">
      <c r="A56" s="1" t="s">
        <v>64</v>
      </c>
      <c r="B56" s="1">
        <v>13</v>
      </c>
      <c r="C56" s="26" t="s">
        <v>118</v>
      </c>
      <c r="D56" t="s">
        <v>71</v>
      </c>
      <c r="E56" s="27" t="s">
        <v>119</v>
      </c>
      <c r="F56" s="28" t="s">
        <v>120</v>
      </c>
      <c r="G56" s="29">
        <v>8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80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70</v>
      </c>
      <c r="E57" s="27" t="s">
        <v>71</v>
      </c>
    </row>
    <row r="58">
      <c r="A58" s="1" t="s">
        <v>72</v>
      </c>
    </row>
    <row r="59" ht="112.5">
      <c r="A59" s="1" t="s">
        <v>73</v>
      </c>
      <c r="E59" s="27" t="s">
        <v>121</v>
      </c>
    </row>
    <row r="60">
      <c r="A60" s="1" t="s">
        <v>64</v>
      </c>
      <c r="B60" s="1">
        <v>14</v>
      </c>
      <c r="C60" s="26" t="s">
        <v>150</v>
      </c>
      <c r="D60" t="s">
        <v>71</v>
      </c>
      <c r="E60" s="27" t="s">
        <v>151</v>
      </c>
      <c r="F60" s="28" t="s">
        <v>93</v>
      </c>
      <c r="G60" s="29">
        <v>75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80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70</v>
      </c>
      <c r="E61" s="27" t="s">
        <v>71</v>
      </c>
    </row>
    <row r="62">
      <c r="A62" s="1" t="s">
        <v>72</v>
      </c>
    </row>
    <row r="63" ht="137.5">
      <c r="A63" s="1" t="s">
        <v>73</v>
      </c>
      <c r="E63" s="27" t="s">
        <v>152</v>
      </c>
    </row>
    <row r="64">
      <c r="A64" s="1" t="s">
        <v>64</v>
      </c>
      <c r="B64" s="1">
        <v>15</v>
      </c>
      <c r="C64" s="26" t="s">
        <v>153</v>
      </c>
      <c r="D64" t="s">
        <v>71</v>
      </c>
      <c r="E64" s="27" t="s">
        <v>154</v>
      </c>
      <c r="F64" s="28" t="s">
        <v>93</v>
      </c>
      <c r="G64" s="29">
        <v>75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80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70</v>
      </c>
      <c r="E65" s="27" t="s">
        <v>71</v>
      </c>
    </row>
    <row r="66">
      <c r="A66" s="1" t="s">
        <v>72</v>
      </c>
    </row>
    <row r="67" ht="112.5">
      <c r="A67" s="1" t="s">
        <v>73</v>
      </c>
      <c r="E67" s="27" t="s">
        <v>155</v>
      </c>
    </row>
    <row r="68">
      <c r="A68" s="1" t="s">
        <v>64</v>
      </c>
      <c r="B68" s="1">
        <v>16</v>
      </c>
      <c r="C68" s="26" t="s">
        <v>156</v>
      </c>
      <c r="D68" t="s">
        <v>71</v>
      </c>
      <c r="E68" s="27" t="s">
        <v>157</v>
      </c>
      <c r="F68" s="28" t="s">
        <v>93</v>
      </c>
      <c r="G68" s="29">
        <v>55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80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70</v>
      </c>
      <c r="E69" s="27" t="s">
        <v>71</v>
      </c>
    </row>
    <row r="70">
      <c r="A70" s="1" t="s">
        <v>72</v>
      </c>
    </row>
    <row r="71" ht="137.5">
      <c r="A71" s="1" t="s">
        <v>73</v>
      </c>
      <c r="E71" s="27" t="s">
        <v>152</v>
      </c>
    </row>
    <row r="72">
      <c r="A72" s="1" t="s">
        <v>64</v>
      </c>
      <c r="B72" s="1">
        <v>17</v>
      </c>
      <c r="C72" s="26" t="s">
        <v>158</v>
      </c>
      <c r="D72" t="s">
        <v>71</v>
      </c>
      <c r="E72" s="27" t="s">
        <v>159</v>
      </c>
      <c r="F72" s="28" t="s">
        <v>93</v>
      </c>
      <c r="G72" s="29">
        <v>55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80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70</v>
      </c>
      <c r="E73" s="27" t="s">
        <v>71</v>
      </c>
    </row>
    <row r="74">
      <c r="A74" s="1" t="s">
        <v>72</v>
      </c>
    </row>
    <row r="75" ht="112.5">
      <c r="A75" s="1" t="s">
        <v>73</v>
      </c>
      <c r="E75" s="27" t="s">
        <v>155</v>
      </c>
    </row>
    <row r="76">
      <c r="A76" s="1" t="s">
        <v>64</v>
      </c>
      <c r="B76" s="1">
        <v>18</v>
      </c>
      <c r="C76" s="26" t="s">
        <v>160</v>
      </c>
      <c r="D76" t="s">
        <v>71</v>
      </c>
      <c r="E76" s="27" t="s">
        <v>161</v>
      </c>
      <c r="F76" s="28" t="s">
        <v>89</v>
      </c>
      <c r="G76" s="29">
        <v>2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80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70</v>
      </c>
      <c r="E77" s="27" t="s">
        <v>71</v>
      </c>
    </row>
    <row r="78">
      <c r="A78" s="1" t="s">
        <v>72</v>
      </c>
    </row>
    <row r="79" ht="175">
      <c r="A79" s="1" t="s">
        <v>73</v>
      </c>
      <c r="E79" s="27" t="s">
        <v>162</v>
      </c>
    </row>
    <row r="80">
      <c r="A80" s="1" t="s">
        <v>64</v>
      </c>
      <c r="B80" s="1">
        <v>19</v>
      </c>
      <c r="C80" s="26" t="s">
        <v>163</v>
      </c>
      <c r="D80" t="s">
        <v>71</v>
      </c>
      <c r="E80" s="27" t="s">
        <v>164</v>
      </c>
      <c r="F80" s="28" t="s">
        <v>89</v>
      </c>
      <c r="G80" s="29">
        <v>2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80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70</v>
      </c>
      <c r="E81" s="27" t="s">
        <v>71</v>
      </c>
    </row>
    <row r="82">
      <c r="A82" s="1" t="s">
        <v>72</v>
      </c>
    </row>
    <row r="83" ht="125">
      <c r="A83" s="1" t="s">
        <v>73</v>
      </c>
      <c r="E83" s="27" t="s">
        <v>165</v>
      </c>
    </row>
    <row r="84">
      <c r="A84" s="1" t="s">
        <v>64</v>
      </c>
      <c r="B84" s="1">
        <v>20</v>
      </c>
      <c r="C84" s="26" t="s">
        <v>166</v>
      </c>
      <c r="D84" t="s">
        <v>71</v>
      </c>
      <c r="E84" s="27" t="s">
        <v>167</v>
      </c>
      <c r="F84" s="28" t="s">
        <v>89</v>
      </c>
      <c r="G84" s="29">
        <v>25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80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70</v>
      </c>
      <c r="E85" s="27" t="s">
        <v>71</v>
      </c>
    </row>
    <row r="86">
      <c r="A86" s="1" t="s">
        <v>72</v>
      </c>
    </row>
    <row r="87" ht="175">
      <c r="A87" s="1" t="s">
        <v>73</v>
      </c>
      <c r="E87" s="27" t="s">
        <v>162</v>
      </c>
    </row>
    <row r="88">
      <c r="A88" s="1" t="s">
        <v>64</v>
      </c>
      <c r="B88" s="1">
        <v>21</v>
      </c>
      <c r="C88" s="26" t="s">
        <v>168</v>
      </c>
      <c r="D88" t="s">
        <v>71</v>
      </c>
      <c r="E88" s="27" t="s">
        <v>169</v>
      </c>
      <c r="F88" s="28" t="s">
        <v>89</v>
      </c>
      <c r="G88" s="29">
        <v>25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80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70</v>
      </c>
      <c r="E89" s="27" t="s">
        <v>71</v>
      </c>
    </row>
    <row r="90">
      <c r="A90" s="1" t="s">
        <v>72</v>
      </c>
    </row>
    <row r="91" ht="125">
      <c r="A91" s="1" t="s">
        <v>73</v>
      </c>
      <c r="E91" s="27" t="s">
        <v>165</v>
      </c>
    </row>
    <row r="92">
      <c r="A92" s="1" t="s">
        <v>64</v>
      </c>
      <c r="B92" s="1">
        <v>22</v>
      </c>
      <c r="C92" s="26" t="s">
        <v>170</v>
      </c>
      <c r="D92" t="s">
        <v>71</v>
      </c>
      <c r="E92" s="27" t="s">
        <v>171</v>
      </c>
      <c r="F92" s="28" t="s">
        <v>89</v>
      </c>
      <c r="G92" s="29">
        <v>256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80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70</v>
      </c>
      <c r="E93" s="27" t="s">
        <v>71</v>
      </c>
    </row>
    <row r="94">
      <c r="A94" s="1" t="s">
        <v>72</v>
      </c>
    </row>
    <row r="95" ht="125">
      <c r="A95" s="1" t="s">
        <v>73</v>
      </c>
      <c r="E95" s="27" t="s">
        <v>172</v>
      </c>
    </row>
    <row r="96">
      <c r="A96" s="1" t="s">
        <v>64</v>
      </c>
      <c r="B96" s="1">
        <v>23</v>
      </c>
      <c r="C96" s="26" t="s">
        <v>173</v>
      </c>
      <c r="D96" t="s">
        <v>71</v>
      </c>
      <c r="E96" s="27" t="s">
        <v>174</v>
      </c>
      <c r="F96" s="28" t="s">
        <v>89</v>
      </c>
      <c r="G96" s="29">
        <v>12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80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70</v>
      </c>
      <c r="E97" s="27" t="s">
        <v>71</v>
      </c>
    </row>
    <row r="98">
      <c r="A98" s="1" t="s">
        <v>72</v>
      </c>
    </row>
    <row r="99" ht="162.5">
      <c r="A99" s="1" t="s">
        <v>73</v>
      </c>
      <c r="E99" s="27" t="s">
        <v>175</v>
      </c>
    </row>
    <row r="100">
      <c r="A100" s="1" t="s">
        <v>64</v>
      </c>
      <c r="B100" s="1">
        <v>24</v>
      </c>
      <c r="C100" s="26" t="s">
        <v>176</v>
      </c>
      <c r="D100" t="s">
        <v>71</v>
      </c>
      <c r="E100" s="27" t="s">
        <v>177</v>
      </c>
      <c r="F100" s="28" t="s">
        <v>178</v>
      </c>
      <c r="G100" s="29">
        <v>240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80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70</v>
      </c>
      <c r="E101" s="27" t="s">
        <v>71</v>
      </c>
    </row>
    <row r="102" ht="26">
      <c r="A102" s="1" t="s">
        <v>72</v>
      </c>
      <c r="E102" s="32" t="s">
        <v>179</v>
      </c>
    </row>
    <row r="103" ht="150">
      <c r="A103" s="1" t="s">
        <v>73</v>
      </c>
      <c r="E103" s="27" t="s">
        <v>180</v>
      </c>
    </row>
    <row r="104">
      <c r="A104" s="1" t="s">
        <v>64</v>
      </c>
      <c r="B104" s="1">
        <v>25</v>
      </c>
      <c r="C104" s="26" t="s">
        <v>131</v>
      </c>
      <c r="D104" t="s">
        <v>71</v>
      </c>
      <c r="E104" s="27" t="s">
        <v>132</v>
      </c>
      <c r="F104" s="28" t="s">
        <v>133</v>
      </c>
      <c r="G104" s="29">
        <v>0.074999999999999997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69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70</v>
      </c>
      <c r="E105" s="27" t="s">
        <v>71</v>
      </c>
    </row>
    <row r="106">
      <c r="A106" s="1" t="s">
        <v>72</v>
      </c>
    </row>
    <row r="107" ht="25">
      <c r="A107" s="1" t="s">
        <v>73</v>
      </c>
      <c r="E107" s="27" t="s">
        <v>134</v>
      </c>
    </row>
    <row r="108">
      <c r="A108" s="1" t="s">
        <v>64</v>
      </c>
      <c r="B108" s="1">
        <v>26</v>
      </c>
      <c r="C108" s="26" t="s">
        <v>135</v>
      </c>
      <c r="D108" t="s">
        <v>71</v>
      </c>
      <c r="E108" s="27" t="s">
        <v>136</v>
      </c>
      <c r="F108" s="28" t="s">
        <v>133</v>
      </c>
      <c r="G108" s="29">
        <v>0.074999999999999997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69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70</v>
      </c>
      <c r="E109" s="27" t="s">
        <v>71</v>
      </c>
    </row>
    <row r="110">
      <c r="A110" s="1" t="s">
        <v>72</v>
      </c>
    </row>
    <row r="111" ht="25">
      <c r="A111" s="1" t="s">
        <v>73</v>
      </c>
      <c r="E111" s="27" t="s">
        <v>137</v>
      </c>
    </row>
    <row r="112">
      <c r="A112" s="1" t="s">
        <v>64</v>
      </c>
      <c r="B112" s="1">
        <v>27</v>
      </c>
      <c r="C112" s="26" t="s">
        <v>181</v>
      </c>
      <c r="D112" t="s">
        <v>71</v>
      </c>
      <c r="E112" s="27" t="s">
        <v>182</v>
      </c>
      <c r="F112" s="28" t="s">
        <v>89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69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70</v>
      </c>
      <c r="E113" s="27" t="s">
        <v>71</v>
      </c>
    </row>
    <row r="114">
      <c r="A114" s="1" t="s">
        <v>72</v>
      </c>
    </row>
    <row r="115">
      <c r="A115" s="1" t="s">
        <v>73</v>
      </c>
      <c r="E115" s="27" t="s">
        <v>71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COUNTIFS(L8:L77,"=0",A8:A77,"P")+COUNTIFS(L8:L77,"",A8:A77,"P")+SUM(Q8:Q77)</f>
        <v>0</v>
      </c>
    </row>
    <row r="8" ht="13">
      <c r="A8" s="1" t="s">
        <v>59</v>
      </c>
      <c r="C8" s="22" t="s">
        <v>183</v>
      </c>
      <c r="E8" s="23" t="s">
        <v>23</v>
      </c>
      <c r="L8" s="24">
        <f>L9+L14+L19+L64</f>
        <v>0</v>
      </c>
      <c r="M8" s="24">
        <f>M9+M14+M19+M64</f>
        <v>0</v>
      </c>
      <c r="N8" s="25"/>
    </row>
    <row r="9" ht="13">
      <c r="A9" s="1" t="s">
        <v>61</v>
      </c>
      <c r="C9" s="22" t="s">
        <v>62</v>
      </c>
      <c r="E9" s="23" t="s">
        <v>63</v>
      </c>
      <c r="L9" s="24">
        <f>SUMIFS(L10:L13,A10:A13,"P")</f>
        <v>0</v>
      </c>
      <c r="M9" s="24">
        <f>SUMIFS(M10:M13,A10:A13,"P")</f>
        <v>0</v>
      </c>
      <c r="N9" s="25"/>
    </row>
    <row r="10" ht="25">
      <c r="A10" s="1" t="s">
        <v>64</v>
      </c>
      <c r="B10" s="1">
        <v>1</v>
      </c>
      <c r="C10" s="26" t="s">
        <v>184</v>
      </c>
      <c r="D10" t="s">
        <v>185</v>
      </c>
      <c r="E10" s="27" t="s">
        <v>186</v>
      </c>
      <c r="F10" s="28" t="s">
        <v>68</v>
      </c>
      <c r="G10" s="29">
        <v>273.60000000000002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69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70</v>
      </c>
      <c r="E11" s="27" t="s">
        <v>187</v>
      </c>
    </row>
    <row r="12" ht="26">
      <c r="A12" s="1" t="s">
        <v>72</v>
      </c>
      <c r="E12" s="32" t="s">
        <v>188</v>
      </c>
    </row>
    <row r="13" ht="125">
      <c r="A13" s="1" t="s">
        <v>73</v>
      </c>
      <c r="E13" s="27" t="s">
        <v>189</v>
      </c>
    </row>
    <row r="14" ht="13">
      <c r="A14" s="1" t="s">
        <v>61</v>
      </c>
      <c r="C14" s="22" t="s">
        <v>75</v>
      </c>
      <c r="E14" s="23" t="s">
        <v>76</v>
      </c>
      <c r="L14" s="24">
        <f>SUMIFS(L15:L18,A15:A18,"P")</f>
        <v>0</v>
      </c>
      <c r="M14" s="24">
        <f>SUMIFS(M15:M18,A15:A18,"P")</f>
        <v>0</v>
      </c>
      <c r="N14" s="25"/>
    </row>
    <row r="15">
      <c r="A15" s="1" t="s">
        <v>64</v>
      </c>
      <c r="B15" s="1">
        <v>2</v>
      </c>
      <c r="C15" s="26" t="s">
        <v>190</v>
      </c>
      <c r="D15" t="s">
        <v>71</v>
      </c>
      <c r="E15" s="27" t="s">
        <v>191</v>
      </c>
      <c r="F15" s="28" t="s">
        <v>192</v>
      </c>
      <c r="G15" s="29">
        <v>371.64299999999997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80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70</v>
      </c>
      <c r="E16" s="27" t="s">
        <v>71</v>
      </c>
    </row>
    <row r="17" ht="26">
      <c r="A17" s="1" t="s">
        <v>72</v>
      </c>
      <c r="E17" s="32" t="s">
        <v>193</v>
      </c>
    </row>
    <row r="18" ht="37.5">
      <c r="A18" s="1" t="s">
        <v>73</v>
      </c>
      <c r="E18" s="27" t="s">
        <v>194</v>
      </c>
    </row>
    <row r="19" ht="13">
      <c r="A19" s="1" t="s">
        <v>61</v>
      </c>
      <c r="C19" s="22" t="s">
        <v>195</v>
      </c>
      <c r="E19" s="23" t="s">
        <v>196</v>
      </c>
      <c r="L19" s="24">
        <f>SUMIFS(L20:L63,A20:A63,"P")</f>
        <v>0</v>
      </c>
      <c r="M19" s="24">
        <f>SUMIFS(M20:M63,A20:A63,"P")</f>
        <v>0</v>
      </c>
      <c r="N19" s="25"/>
    </row>
    <row r="20" ht="25">
      <c r="A20" s="1" t="s">
        <v>64</v>
      </c>
      <c r="B20" s="1">
        <v>3</v>
      </c>
      <c r="C20" s="26" t="s">
        <v>197</v>
      </c>
      <c r="D20" t="s">
        <v>71</v>
      </c>
      <c r="E20" s="27" t="s">
        <v>198</v>
      </c>
      <c r="F20" s="28" t="s">
        <v>79</v>
      </c>
      <c r="G20" s="29">
        <v>50.192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80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70</v>
      </c>
      <c r="E21" s="27" t="s">
        <v>71</v>
      </c>
    </row>
    <row r="22" ht="26">
      <c r="A22" s="1" t="s">
        <v>72</v>
      </c>
      <c r="E22" s="32" t="s">
        <v>199</v>
      </c>
    </row>
    <row r="23" ht="237.5">
      <c r="A23" s="1" t="s">
        <v>73</v>
      </c>
      <c r="E23" s="27" t="s">
        <v>200</v>
      </c>
    </row>
    <row r="24" ht="25">
      <c r="A24" s="1" t="s">
        <v>64</v>
      </c>
      <c r="B24" s="1">
        <v>4</v>
      </c>
      <c r="C24" s="26" t="s">
        <v>201</v>
      </c>
      <c r="D24" t="s">
        <v>71</v>
      </c>
      <c r="E24" s="27" t="s">
        <v>202</v>
      </c>
      <c r="F24" s="28" t="s">
        <v>79</v>
      </c>
      <c r="G24" s="29">
        <v>93.394000000000005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80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70</v>
      </c>
      <c r="E25" s="27" t="s">
        <v>71</v>
      </c>
    </row>
    <row r="26" ht="26">
      <c r="A26" s="1" t="s">
        <v>72</v>
      </c>
      <c r="E26" s="32" t="s">
        <v>203</v>
      </c>
    </row>
    <row r="27" ht="262.5">
      <c r="A27" s="1" t="s">
        <v>73</v>
      </c>
      <c r="E27" s="27" t="s">
        <v>204</v>
      </c>
    </row>
    <row r="28">
      <c r="A28" s="1" t="s">
        <v>64</v>
      </c>
      <c r="B28" s="1">
        <v>5</v>
      </c>
      <c r="C28" s="26" t="s">
        <v>205</v>
      </c>
      <c r="D28" t="s">
        <v>71</v>
      </c>
      <c r="E28" s="27" t="s">
        <v>206</v>
      </c>
      <c r="F28" s="28" t="s">
        <v>79</v>
      </c>
      <c r="G28" s="29">
        <v>208.80000000000001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80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70</v>
      </c>
      <c r="E29" s="27" t="s">
        <v>207</v>
      </c>
    </row>
    <row r="30" ht="26">
      <c r="A30" s="1" t="s">
        <v>72</v>
      </c>
      <c r="E30" s="32" t="s">
        <v>208</v>
      </c>
    </row>
    <row r="31" ht="87.5">
      <c r="A31" s="1" t="s">
        <v>73</v>
      </c>
      <c r="E31" s="27" t="s">
        <v>209</v>
      </c>
    </row>
    <row r="32">
      <c r="A32" s="1" t="s">
        <v>64</v>
      </c>
      <c r="B32" s="1">
        <v>6</v>
      </c>
      <c r="C32" s="26" t="s">
        <v>210</v>
      </c>
      <c r="D32" t="s">
        <v>71</v>
      </c>
      <c r="E32" s="27" t="s">
        <v>211</v>
      </c>
      <c r="F32" s="28" t="s">
        <v>79</v>
      </c>
      <c r="G32" s="29">
        <v>36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80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70</v>
      </c>
      <c r="E33" s="27" t="s">
        <v>71</v>
      </c>
    </row>
    <row r="34" ht="26">
      <c r="A34" s="1" t="s">
        <v>72</v>
      </c>
      <c r="E34" s="32" t="s">
        <v>212</v>
      </c>
    </row>
    <row r="35" ht="87.5">
      <c r="A35" s="1" t="s">
        <v>73</v>
      </c>
      <c r="E35" s="27" t="s">
        <v>209</v>
      </c>
    </row>
    <row r="36">
      <c r="A36" s="1" t="s">
        <v>64</v>
      </c>
      <c r="B36" s="1">
        <v>7</v>
      </c>
      <c r="C36" s="26" t="s">
        <v>213</v>
      </c>
      <c r="D36" t="s">
        <v>71</v>
      </c>
      <c r="E36" s="27" t="s">
        <v>214</v>
      </c>
      <c r="F36" s="28" t="s">
        <v>93</v>
      </c>
      <c r="G36" s="29">
        <v>90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80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70</v>
      </c>
      <c r="E37" s="27" t="s">
        <v>71</v>
      </c>
    </row>
    <row r="38">
      <c r="A38" s="1" t="s">
        <v>72</v>
      </c>
    </row>
    <row r="39" ht="300">
      <c r="A39" s="1" t="s">
        <v>73</v>
      </c>
      <c r="E39" s="27" t="s">
        <v>215</v>
      </c>
    </row>
    <row r="40" ht="25">
      <c r="A40" s="1" t="s">
        <v>64</v>
      </c>
      <c r="B40" s="1">
        <v>8</v>
      </c>
      <c r="C40" s="26" t="s">
        <v>216</v>
      </c>
      <c r="D40" t="s">
        <v>71</v>
      </c>
      <c r="E40" s="27" t="s">
        <v>217</v>
      </c>
      <c r="F40" s="28" t="s">
        <v>93</v>
      </c>
      <c r="G40" s="29">
        <v>200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80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70</v>
      </c>
      <c r="E41" s="27" t="s">
        <v>71</v>
      </c>
    </row>
    <row r="42" ht="39">
      <c r="A42" s="1" t="s">
        <v>72</v>
      </c>
      <c r="E42" s="32" t="s">
        <v>218</v>
      </c>
    </row>
    <row r="43" ht="125">
      <c r="A43" s="1" t="s">
        <v>73</v>
      </c>
      <c r="E43" s="27" t="s">
        <v>219</v>
      </c>
    </row>
    <row r="44" ht="25">
      <c r="A44" s="1" t="s">
        <v>64</v>
      </c>
      <c r="B44" s="1">
        <v>9</v>
      </c>
      <c r="C44" s="26" t="s">
        <v>220</v>
      </c>
      <c r="D44" t="s">
        <v>71</v>
      </c>
      <c r="E44" s="27" t="s">
        <v>221</v>
      </c>
      <c r="F44" s="28" t="s">
        <v>93</v>
      </c>
      <c r="G44" s="29">
        <v>290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80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70</v>
      </c>
      <c r="E45" s="27" t="s">
        <v>222</v>
      </c>
    </row>
    <row r="46">
      <c r="A46" s="1" t="s">
        <v>72</v>
      </c>
    </row>
    <row r="47" ht="112.5">
      <c r="A47" s="1" t="s">
        <v>73</v>
      </c>
      <c r="E47" s="27" t="s">
        <v>223</v>
      </c>
    </row>
    <row r="48">
      <c r="A48" s="1" t="s">
        <v>64</v>
      </c>
      <c r="B48" s="1">
        <v>10</v>
      </c>
      <c r="C48" s="26" t="s">
        <v>224</v>
      </c>
      <c r="D48" t="s">
        <v>71</v>
      </c>
      <c r="E48" s="27" t="s">
        <v>225</v>
      </c>
      <c r="F48" s="28" t="s">
        <v>226</v>
      </c>
      <c r="G48" s="29">
        <v>8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80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70</v>
      </c>
      <c r="E49" s="27" t="s">
        <v>71</v>
      </c>
    </row>
    <row r="50">
      <c r="A50" s="1" t="s">
        <v>72</v>
      </c>
    </row>
    <row r="51" ht="150">
      <c r="A51" s="1" t="s">
        <v>73</v>
      </c>
      <c r="E51" s="27" t="s">
        <v>227</v>
      </c>
    </row>
    <row r="52">
      <c r="A52" s="1" t="s">
        <v>64</v>
      </c>
      <c r="B52" s="1">
        <v>11</v>
      </c>
      <c r="C52" s="26" t="s">
        <v>228</v>
      </c>
      <c r="D52" t="s">
        <v>71</v>
      </c>
      <c r="E52" s="27" t="s">
        <v>229</v>
      </c>
      <c r="F52" s="28" t="s">
        <v>226</v>
      </c>
      <c r="G52" s="29">
        <v>140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80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70</v>
      </c>
      <c r="E53" s="27" t="s">
        <v>71</v>
      </c>
    </row>
    <row r="54">
      <c r="A54" s="1" t="s">
        <v>72</v>
      </c>
    </row>
    <row r="55" ht="150">
      <c r="A55" s="1" t="s">
        <v>73</v>
      </c>
      <c r="E55" s="27" t="s">
        <v>230</v>
      </c>
    </row>
    <row r="56">
      <c r="A56" s="1" t="s">
        <v>64</v>
      </c>
      <c r="B56" s="1">
        <v>12</v>
      </c>
      <c r="C56" s="26" t="s">
        <v>231</v>
      </c>
      <c r="D56" t="s">
        <v>71</v>
      </c>
      <c r="E56" s="27" t="s">
        <v>232</v>
      </c>
      <c r="F56" s="28" t="s">
        <v>89</v>
      </c>
      <c r="G56" s="29">
        <v>8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80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70</v>
      </c>
      <c r="E57" s="27" t="s">
        <v>71</v>
      </c>
    </row>
    <row r="58" ht="26">
      <c r="A58" s="1" t="s">
        <v>72</v>
      </c>
      <c r="E58" s="32" t="s">
        <v>233</v>
      </c>
    </row>
    <row r="59" ht="262.5">
      <c r="A59" s="1" t="s">
        <v>73</v>
      </c>
      <c r="E59" s="27" t="s">
        <v>234</v>
      </c>
    </row>
    <row r="60">
      <c r="A60" s="1" t="s">
        <v>64</v>
      </c>
      <c r="B60" s="1">
        <v>13</v>
      </c>
      <c r="C60" s="26" t="s">
        <v>235</v>
      </c>
      <c r="D60" t="s">
        <v>71</v>
      </c>
      <c r="E60" s="27" t="s">
        <v>236</v>
      </c>
      <c r="F60" s="28" t="s">
        <v>93</v>
      </c>
      <c r="G60" s="29">
        <v>290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80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70</v>
      </c>
      <c r="E61" s="27" t="s">
        <v>71</v>
      </c>
    </row>
    <row r="62">
      <c r="A62" s="1" t="s">
        <v>72</v>
      </c>
    </row>
    <row r="63" ht="187.5">
      <c r="A63" s="1" t="s">
        <v>73</v>
      </c>
      <c r="E63" s="27" t="s">
        <v>237</v>
      </c>
    </row>
    <row r="64" ht="13">
      <c r="A64" s="1" t="s">
        <v>61</v>
      </c>
      <c r="C64" s="22" t="s">
        <v>238</v>
      </c>
      <c r="E64" s="23" t="s">
        <v>239</v>
      </c>
      <c r="L64" s="24">
        <f>SUMIFS(L65:L76,A65:A76,"P")</f>
        <v>0</v>
      </c>
      <c r="M64" s="24">
        <f>SUMIFS(M65:M76,A65:A76,"P")</f>
        <v>0</v>
      </c>
      <c r="N64" s="25"/>
    </row>
    <row r="65">
      <c r="A65" s="1" t="s">
        <v>64</v>
      </c>
      <c r="B65" s="1">
        <v>15</v>
      </c>
      <c r="C65" s="26" t="s">
        <v>240</v>
      </c>
      <c r="D65" t="s">
        <v>71</v>
      </c>
      <c r="E65" s="27" t="s">
        <v>241</v>
      </c>
      <c r="F65" s="28" t="s">
        <v>79</v>
      </c>
      <c r="G65" s="29">
        <v>136.80000000000001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80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70</v>
      </c>
      <c r="E66" s="27" t="s">
        <v>71</v>
      </c>
    </row>
    <row r="67" ht="26">
      <c r="A67" s="1" t="s">
        <v>72</v>
      </c>
      <c r="E67" s="32" t="s">
        <v>242</v>
      </c>
    </row>
    <row r="68" ht="137.5">
      <c r="A68" s="1" t="s">
        <v>73</v>
      </c>
      <c r="E68" s="27" t="s">
        <v>243</v>
      </c>
    </row>
    <row r="69">
      <c r="A69" s="1" t="s">
        <v>64</v>
      </c>
      <c r="B69" s="1">
        <v>16</v>
      </c>
      <c r="C69" s="26" t="s">
        <v>244</v>
      </c>
      <c r="D69" t="s">
        <v>71</v>
      </c>
      <c r="E69" s="27" t="s">
        <v>245</v>
      </c>
      <c r="F69" s="28" t="s">
        <v>246</v>
      </c>
      <c r="G69" s="29">
        <v>1368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80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70</v>
      </c>
      <c r="E70" s="27" t="s">
        <v>247</v>
      </c>
    </row>
    <row r="71" ht="26">
      <c r="A71" s="1" t="s">
        <v>72</v>
      </c>
      <c r="E71" s="32" t="s">
        <v>248</v>
      </c>
    </row>
    <row r="72" ht="137.5">
      <c r="A72" s="1" t="s">
        <v>73</v>
      </c>
      <c r="E72" s="27" t="s">
        <v>249</v>
      </c>
    </row>
    <row r="73">
      <c r="A73" s="1" t="s">
        <v>64</v>
      </c>
      <c r="B73" s="1">
        <v>14</v>
      </c>
      <c r="C73" s="26" t="s">
        <v>250</v>
      </c>
      <c r="D73" t="s">
        <v>71</v>
      </c>
      <c r="E73" s="27" t="s">
        <v>251</v>
      </c>
      <c r="F73" s="28" t="s">
        <v>192</v>
      </c>
      <c r="G73" s="29">
        <v>54.020000000000003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69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70</v>
      </c>
      <c r="E74" s="27" t="s">
        <v>71</v>
      </c>
    </row>
    <row r="75" ht="26">
      <c r="A75" s="1" t="s">
        <v>72</v>
      </c>
      <c r="E75" s="32" t="s">
        <v>252</v>
      </c>
    </row>
    <row r="76" ht="150">
      <c r="A76" s="1" t="s">
        <v>73</v>
      </c>
      <c r="E76" s="27" t="s">
        <v>253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COUNTIFS(L8:L181,"=0",A8:A181,"P")+COUNTIFS(L8:L181,"",A8:A181,"P")+SUM(Q8:Q181)</f>
        <v>0</v>
      </c>
    </row>
    <row r="8" ht="13">
      <c r="A8" s="1" t="s">
        <v>59</v>
      </c>
      <c r="C8" s="22" t="s">
        <v>254</v>
      </c>
      <c r="E8" s="23" t="s">
        <v>27</v>
      </c>
      <c r="L8" s="24">
        <f>L9+L26+L47+L84+L109+L134+L151+L160</f>
        <v>0</v>
      </c>
      <c r="M8" s="24">
        <f>M9+M26+M47+M84+M109+M134+M151+M160</f>
        <v>0</v>
      </c>
      <c r="N8" s="25"/>
    </row>
    <row r="9" ht="13">
      <c r="A9" s="1" t="s">
        <v>61</v>
      </c>
      <c r="C9" s="22" t="s">
        <v>62</v>
      </c>
      <c r="E9" s="23" t="s">
        <v>63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64</v>
      </c>
      <c r="B10" s="1">
        <v>44</v>
      </c>
      <c r="C10" s="26" t="s">
        <v>255</v>
      </c>
      <c r="D10" t="s">
        <v>71</v>
      </c>
      <c r="E10" s="27" t="s">
        <v>256</v>
      </c>
      <c r="F10" s="28" t="s">
        <v>257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70</v>
      </c>
      <c r="E11" s="27" t="s">
        <v>71</v>
      </c>
    </row>
    <row r="12" ht="13">
      <c r="A12" s="1" t="s">
        <v>72</v>
      </c>
      <c r="E12" s="32" t="s">
        <v>259</v>
      </c>
    </row>
    <row r="13" ht="50">
      <c r="A13" s="1" t="s">
        <v>73</v>
      </c>
      <c r="E13" s="27" t="s">
        <v>260</v>
      </c>
    </row>
    <row r="14" ht="25">
      <c r="A14" s="1" t="s">
        <v>64</v>
      </c>
      <c r="B14" s="1">
        <v>1</v>
      </c>
      <c r="C14" s="26" t="s">
        <v>261</v>
      </c>
      <c r="D14" t="s">
        <v>262</v>
      </c>
      <c r="E14" s="27" t="s">
        <v>263</v>
      </c>
      <c r="F14" s="28" t="s">
        <v>68</v>
      </c>
      <c r="G14" s="29">
        <v>2446.2649999999999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69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70</v>
      </c>
      <c r="E15" s="27" t="s">
        <v>71</v>
      </c>
    </row>
    <row r="16" ht="26">
      <c r="A16" s="1" t="s">
        <v>72</v>
      </c>
      <c r="E16" s="32" t="s">
        <v>264</v>
      </c>
    </row>
    <row r="17" ht="150">
      <c r="A17" s="1" t="s">
        <v>73</v>
      </c>
      <c r="E17" s="27" t="s">
        <v>265</v>
      </c>
    </row>
    <row r="18" ht="25">
      <c r="A18" s="1" t="s">
        <v>64</v>
      </c>
      <c r="B18" s="1">
        <v>2</v>
      </c>
      <c r="C18" s="26" t="s">
        <v>266</v>
      </c>
      <c r="D18" t="s">
        <v>267</v>
      </c>
      <c r="E18" s="27" t="s">
        <v>268</v>
      </c>
      <c r="F18" s="28" t="s">
        <v>68</v>
      </c>
      <c r="G18" s="29">
        <v>336.69999999999999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69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70</v>
      </c>
      <c r="E19" s="27" t="s">
        <v>71</v>
      </c>
    </row>
    <row r="20" ht="26">
      <c r="A20" s="1" t="s">
        <v>72</v>
      </c>
      <c r="E20" s="32" t="s">
        <v>269</v>
      </c>
    </row>
    <row r="21" ht="125">
      <c r="A21" s="1" t="s">
        <v>73</v>
      </c>
      <c r="E21" s="27" t="s">
        <v>189</v>
      </c>
    </row>
    <row r="22" ht="25">
      <c r="A22" s="1" t="s">
        <v>64</v>
      </c>
      <c r="B22" s="1">
        <v>3</v>
      </c>
      <c r="C22" s="26" t="s">
        <v>270</v>
      </c>
      <c r="D22" t="s">
        <v>271</v>
      </c>
      <c r="E22" s="27" t="s">
        <v>272</v>
      </c>
      <c r="F22" s="28" t="s">
        <v>68</v>
      </c>
      <c r="G22" s="29">
        <v>73.152000000000001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69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70</v>
      </c>
      <c r="E23" s="27" t="s">
        <v>71</v>
      </c>
    </row>
    <row r="24" ht="26">
      <c r="A24" s="1" t="s">
        <v>72</v>
      </c>
      <c r="E24" s="32" t="s">
        <v>273</v>
      </c>
    </row>
    <row r="25" ht="150">
      <c r="A25" s="1" t="s">
        <v>73</v>
      </c>
      <c r="E25" s="27" t="s">
        <v>265</v>
      </c>
    </row>
    <row r="26" ht="13">
      <c r="A26" s="1" t="s">
        <v>61</v>
      </c>
      <c r="C26" s="22" t="s">
        <v>75</v>
      </c>
      <c r="E26" s="23" t="s">
        <v>76</v>
      </c>
      <c r="L26" s="24">
        <f>SUMIFS(L27:L46,A27:A46,"P")</f>
        <v>0</v>
      </c>
      <c r="M26" s="24">
        <f>SUMIFS(M27:M46,A27:A46,"P")</f>
        <v>0</v>
      </c>
      <c r="N26" s="25"/>
    </row>
    <row r="27">
      <c r="A27" s="1" t="s">
        <v>64</v>
      </c>
      <c r="B27" s="1">
        <v>4</v>
      </c>
      <c r="C27" s="26" t="s">
        <v>274</v>
      </c>
      <c r="D27" t="s">
        <v>71</v>
      </c>
      <c r="E27" s="27" t="s">
        <v>275</v>
      </c>
      <c r="F27" s="28" t="s">
        <v>120</v>
      </c>
      <c r="G27" s="29">
        <v>400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80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70</v>
      </c>
      <c r="E28" s="27" t="s">
        <v>71</v>
      </c>
    </row>
    <row r="29" ht="26">
      <c r="A29" s="1" t="s">
        <v>72</v>
      </c>
      <c r="E29" s="32" t="s">
        <v>276</v>
      </c>
    </row>
    <row r="30" ht="37.5">
      <c r="A30" s="1" t="s">
        <v>73</v>
      </c>
      <c r="E30" s="27" t="s">
        <v>277</v>
      </c>
    </row>
    <row r="31">
      <c r="A31" s="1" t="s">
        <v>64</v>
      </c>
      <c r="B31" s="1">
        <v>5</v>
      </c>
      <c r="C31" s="26" t="s">
        <v>278</v>
      </c>
      <c r="D31" t="s">
        <v>71</v>
      </c>
      <c r="E31" s="27" t="s">
        <v>279</v>
      </c>
      <c r="F31" s="28" t="s">
        <v>79</v>
      </c>
      <c r="G31" s="29">
        <v>1287.508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80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70</v>
      </c>
      <c r="E32" s="27" t="s">
        <v>280</v>
      </c>
    </row>
    <row r="33" ht="26">
      <c r="A33" s="1" t="s">
        <v>72</v>
      </c>
      <c r="E33" s="32" t="s">
        <v>281</v>
      </c>
    </row>
    <row r="34" ht="312.5">
      <c r="A34" s="1" t="s">
        <v>73</v>
      </c>
      <c r="E34" s="27" t="s">
        <v>282</v>
      </c>
    </row>
    <row r="35">
      <c r="A35" s="1" t="s">
        <v>64</v>
      </c>
      <c r="B35" s="1">
        <v>6</v>
      </c>
      <c r="C35" s="26" t="s">
        <v>283</v>
      </c>
      <c r="D35" t="s">
        <v>71</v>
      </c>
      <c r="E35" s="27" t="s">
        <v>284</v>
      </c>
      <c r="F35" s="28" t="s">
        <v>79</v>
      </c>
      <c r="G35" s="29">
        <v>1287.508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80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70</v>
      </c>
      <c r="E36" s="27" t="s">
        <v>71</v>
      </c>
    </row>
    <row r="37" ht="26">
      <c r="A37" s="1" t="s">
        <v>72</v>
      </c>
      <c r="E37" s="32" t="s">
        <v>285</v>
      </c>
    </row>
    <row r="38" ht="187.5">
      <c r="A38" s="1" t="s">
        <v>73</v>
      </c>
      <c r="E38" s="27" t="s">
        <v>286</v>
      </c>
    </row>
    <row r="39">
      <c r="A39" s="1" t="s">
        <v>64</v>
      </c>
      <c r="B39" s="1">
        <v>45</v>
      </c>
      <c r="C39" s="26" t="s">
        <v>287</v>
      </c>
      <c r="D39" t="s">
        <v>71</v>
      </c>
      <c r="E39" s="27" t="s">
        <v>288</v>
      </c>
      <c r="F39" s="28" t="s">
        <v>79</v>
      </c>
      <c r="G39" s="29">
        <v>562.79999999999995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70</v>
      </c>
      <c r="E40" s="27" t="s">
        <v>71</v>
      </c>
    </row>
    <row r="41" ht="26">
      <c r="A41" s="1" t="s">
        <v>72</v>
      </c>
      <c r="E41" s="32" t="s">
        <v>289</v>
      </c>
    </row>
    <row r="42" ht="250">
      <c r="A42" s="1" t="s">
        <v>73</v>
      </c>
      <c r="E42" s="27" t="s">
        <v>290</v>
      </c>
    </row>
    <row r="43">
      <c r="A43" s="1" t="s">
        <v>64</v>
      </c>
      <c r="B43" s="1">
        <v>7</v>
      </c>
      <c r="C43" s="26" t="s">
        <v>291</v>
      </c>
      <c r="D43" t="s">
        <v>71</v>
      </c>
      <c r="E43" s="27" t="s">
        <v>292</v>
      </c>
      <c r="F43" s="28" t="s">
        <v>79</v>
      </c>
      <c r="G43" s="29">
        <v>46.039999999999999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80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70</v>
      </c>
      <c r="E44" s="27" t="s">
        <v>71</v>
      </c>
    </row>
    <row r="45" ht="52">
      <c r="A45" s="1" t="s">
        <v>72</v>
      </c>
      <c r="E45" s="32" t="s">
        <v>293</v>
      </c>
    </row>
    <row r="46" ht="300">
      <c r="A46" s="1" t="s">
        <v>73</v>
      </c>
      <c r="E46" s="27" t="s">
        <v>294</v>
      </c>
    </row>
    <row r="47" ht="13">
      <c r="A47" s="1" t="s">
        <v>61</v>
      </c>
      <c r="C47" s="22" t="s">
        <v>295</v>
      </c>
      <c r="E47" s="23" t="s">
        <v>296</v>
      </c>
      <c r="L47" s="24">
        <f>SUMIFS(L48:L83,A48:A83,"P")</f>
        <v>0</v>
      </c>
      <c r="M47" s="24">
        <f>SUMIFS(M48:M83,A48:A83,"P")</f>
        <v>0</v>
      </c>
      <c r="N47" s="25"/>
    </row>
    <row r="48">
      <c r="A48" s="1" t="s">
        <v>64</v>
      </c>
      <c r="B48" s="1">
        <v>10</v>
      </c>
      <c r="C48" s="26" t="s">
        <v>297</v>
      </c>
      <c r="D48" t="s">
        <v>71</v>
      </c>
      <c r="E48" s="27" t="s">
        <v>298</v>
      </c>
      <c r="F48" s="28" t="s">
        <v>192</v>
      </c>
      <c r="G48" s="29">
        <v>259.19999999999999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80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70</v>
      </c>
      <c r="E49" s="27" t="s">
        <v>71</v>
      </c>
    </row>
    <row r="50" ht="26">
      <c r="A50" s="1" t="s">
        <v>72</v>
      </c>
      <c r="E50" s="32" t="s">
        <v>299</v>
      </c>
    </row>
    <row r="51" ht="325">
      <c r="A51" s="1" t="s">
        <v>73</v>
      </c>
      <c r="E51" s="27" t="s">
        <v>300</v>
      </c>
    </row>
    <row r="52">
      <c r="A52" s="1" t="s">
        <v>64</v>
      </c>
      <c r="B52" s="1">
        <v>11</v>
      </c>
      <c r="C52" s="26" t="s">
        <v>301</v>
      </c>
      <c r="D52" t="s">
        <v>71</v>
      </c>
      <c r="E52" s="27" t="s">
        <v>302</v>
      </c>
      <c r="F52" s="28" t="s">
        <v>192</v>
      </c>
      <c r="G52" s="29">
        <v>259.19999999999999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80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70</v>
      </c>
      <c r="E53" s="27" t="s">
        <v>71</v>
      </c>
    </row>
    <row r="54" ht="26">
      <c r="A54" s="1" t="s">
        <v>72</v>
      </c>
      <c r="E54" s="32" t="s">
        <v>299</v>
      </c>
    </row>
    <row r="55">
      <c r="A55" s="1" t="s">
        <v>73</v>
      </c>
      <c r="E55" s="27" t="s">
        <v>303</v>
      </c>
    </row>
    <row r="56">
      <c r="A56" s="1" t="s">
        <v>64</v>
      </c>
      <c r="B56" s="1">
        <v>12</v>
      </c>
      <c r="C56" s="26" t="s">
        <v>304</v>
      </c>
      <c r="D56" t="s">
        <v>71</v>
      </c>
      <c r="E56" s="27" t="s">
        <v>305</v>
      </c>
      <c r="F56" s="28" t="s">
        <v>93</v>
      </c>
      <c r="G56" s="29">
        <v>280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80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70</v>
      </c>
      <c r="E57" s="27" t="s">
        <v>71</v>
      </c>
    </row>
    <row r="58" ht="26">
      <c r="A58" s="1" t="s">
        <v>72</v>
      </c>
      <c r="E58" s="32" t="s">
        <v>306</v>
      </c>
    </row>
    <row r="59" ht="62.5">
      <c r="A59" s="1" t="s">
        <v>73</v>
      </c>
      <c r="E59" s="27" t="s">
        <v>307</v>
      </c>
    </row>
    <row r="60">
      <c r="A60" s="1" t="s">
        <v>64</v>
      </c>
      <c r="B60" s="1">
        <v>15</v>
      </c>
      <c r="C60" s="26" t="s">
        <v>308</v>
      </c>
      <c r="D60" t="s">
        <v>71</v>
      </c>
      <c r="E60" s="27" t="s">
        <v>309</v>
      </c>
      <c r="F60" s="28" t="s">
        <v>79</v>
      </c>
      <c r="G60" s="29">
        <v>29.550000000000001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80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70</v>
      </c>
      <c r="E61" s="27" t="s">
        <v>310</v>
      </c>
    </row>
    <row r="62" ht="26">
      <c r="A62" s="1" t="s">
        <v>72</v>
      </c>
      <c r="E62" s="32" t="s">
        <v>311</v>
      </c>
    </row>
    <row r="63" ht="362.5">
      <c r="A63" s="1" t="s">
        <v>73</v>
      </c>
      <c r="E63" s="27" t="s">
        <v>312</v>
      </c>
    </row>
    <row r="64">
      <c r="A64" s="1" t="s">
        <v>64</v>
      </c>
      <c r="B64" s="1">
        <v>16</v>
      </c>
      <c r="C64" s="26" t="s">
        <v>313</v>
      </c>
      <c r="D64" t="s">
        <v>71</v>
      </c>
      <c r="E64" s="27" t="s">
        <v>314</v>
      </c>
      <c r="F64" s="28" t="s">
        <v>68</v>
      </c>
      <c r="G64" s="29">
        <v>5.024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80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70</v>
      </c>
      <c r="E65" s="27" t="s">
        <v>71</v>
      </c>
    </row>
    <row r="66" ht="26">
      <c r="A66" s="1" t="s">
        <v>72</v>
      </c>
      <c r="E66" s="32" t="s">
        <v>315</v>
      </c>
    </row>
    <row r="67" ht="262.5">
      <c r="A67" s="1" t="s">
        <v>73</v>
      </c>
      <c r="E67" s="27" t="s">
        <v>316</v>
      </c>
    </row>
    <row r="68">
      <c r="A68" s="1" t="s">
        <v>64</v>
      </c>
      <c r="B68" s="1">
        <v>17</v>
      </c>
      <c r="C68" s="26" t="s">
        <v>317</v>
      </c>
      <c r="D68" t="s">
        <v>71</v>
      </c>
      <c r="E68" s="27" t="s">
        <v>318</v>
      </c>
      <c r="F68" s="28" t="s">
        <v>89</v>
      </c>
      <c r="G68" s="29">
        <v>28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80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70</v>
      </c>
      <c r="E69" s="27" t="s">
        <v>71</v>
      </c>
    </row>
    <row r="70">
      <c r="A70" s="1" t="s">
        <v>72</v>
      </c>
    </row>
    <row r="71" ht="37.5">
      <c r="A71" s="1" t="s">
        <v>73</v>
      </c>
      <c r="E71" s="27" t="s">
        <v>319</v>
      </c>
    </row>
    <row r="72">
      <c r="A72" s="1" t="s">
        <v>64</v>
      </c>
      <c r="B72" s="1">
        <v>18</v>
      </c>
      <c r="C72" s="26" t="s">
        <v>320</v>
      </c>
      <c r="D72" t="s">
        <v>71</v>
      </c>
      <c r="E72" s="27" t="s">
        <v>321</v>
      </c>
      <c r="F72" s="28" t="s">
        <v>192</v>
      </c>
      <c r="G72" s="29">
        <v>51.509999999999998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80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70</v>
      </c>
      <c r="E73" s="27" t="s">
        <v>71</v>
      </c>
    </row>
    <row r="74" ht="26">
      <c r="A74" s="1" t="s">
        <v>72</v>
      </c>
      <c r="E74" s="32" t="s">
        <v>322</v>
      </c>
    </row>
    <row r="75" ht="100">
      <c r="A75" s="1" t="s">
        <v>73</v>
      </c>
      <c r="E75" s="27" t="s">
        <v>323</v>
      </c>
    </row>
    <row r="76">
      <c r="A76" s="1" t="s">
        <v>64</v>
      </c>
      <c r="B76" s="1">
        <v>19</v>
      </c>
      <c r="C76" s="26" t="s">
        <v>324</v>
      </c>
      <c r="D76" t="s">
        <v>71</v>
      </c>
      <c r="E76" s="27" t="s">
        <v>325</v>
      </c>
      <c r="F76" s="28" t="s">
        <v>192</v>
      </c>
      <c r="G76" s="29">
        <v>540.85000000000002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80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70</v>
      </c>
      <c r="E77" s="27" t="s">
        <v>71</v>
      </c>
    </row>
    <row r="78" ht="78">
      <c r="A78" s="1" t="s">
        <v>72</v>
      </c>
      <c r="E78" s="32" t="s">
        <v>326</v>
      </c>
    </row>
    <row r="79" ht="100">
      <c r="A79" s="1" t="s">
        <v>73</v>
      </c>
      <c r="E79" s="27" t="s">
        <v>323</v>
      </c>
    </row>
    <row r="80">
      <c r="A80" s="1" t="s">
        <v>64</v>
      </c>
      <c r="B80" s="1">
        <v>20</v>
      </c>
      <c r="C80" s="26" t="s">
        <v>327</v>
      </c>
      <c r="D80" t="s">
        <v>71</v>
      </c>
      <c r="E80" s="27" t="s">
        <v>328</v>
      </c>
      <c r="F80" s="28" t="s">
        <v>192</v>
      </c>
      <c r="G80" s="29">
        <v>181.5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80</v>
      </c>
      <c r="O80" s="31">
        <f>M80*AA80</f>
        <v>0</v>
      </c>
      <c r="P80" s="1">
        <v>3</v>
      </c>
      <c r="AA80" s="1">
        <f>IF(P80=1,$O$3,IF(P80=2,$O$4,$O$5))</f>
        <v>0</v>
      </c>
    </row>
    <row r="81" ht="25">
      <c r="A81" s="1" t="s">
        <v>70</v>
      </c>
      <c r="E81" s="27" t="s">
        <v>329</v>
      </c>
    </row>
    <row r="82" ht="26">
      <c r="A82" s="1" t="s">
        <v>72</v>
      </c>
      <c r="E82" s="32" t="s">
        <v>330</v>
      </c>
    </row>
    <row r="83" ht="100">
      <c r="A83" s="1" t="s">
        <v>73</v>
      </c>
      <c r="E83" s="27" t="s">
        <v>331</v>
      </c>
    </row>
    <row r="84" ht="13">
      <c r="A84" s="1" t="s">
        <v>61</v>
      </c>
      <c r="C84" s="22" t="s">
        <v>332</v>
      </c>
      <c r="E84" s="23" t="s">
        <v>333</v>
      </c>
      <c r="L84" s="24">
        <f>SUMIFS(L85:L108,A85:A108,"P")</f>
        <v>0</v>
      </c>
      <c r="M84" s="24">
        <f>SUMIFS(M85:M108,A85:A108,"P")</f>
        <v>0</v>
      </c>
      <c r="N84" s="25"/>
    </row>
    <row r="85">
      <c r="A85" s="1" t="s">
        <v>64</v>
      </c>
      <c r="B85" s="1">
        <v>21</v>
      </c>
      <c r="C85" s="26" t="s">
        <v>334</v>
      </c>
      <c r="D85" t="s">
        <v>71</v>
      </c>
      <c r="E85" s="27" t="s">
        <v>335</v>
      </c>
      <c r="F85" s="28" t="s">
        <v>336</v>
      </c>
      <c r="G85" s="29">
        <v>168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80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70</v>
      </c>
      <c r="E86" s="27" t="s">
        <v>71</v>
      </c>
    </row>
    <row r="87" ht="26">
      <c r="A87" s="1" t="s">
        <v>72</v>
      </c>
      <c r="E87" s="32" t="s">
        <v>337</v>
      </c>
    </row>
    <row r="88" ht="25">
      <c r="A88" s="1" t="s">
        <v>73</v>
      </c>
      <c r="E88" s="27" t="s">
        <v>338</v>
      </c>
    </row>
    <row r="89">
      <c r="A89" s="1" t="s">
        <v>64</v>
      </c>
      <c r="B89" s="1">
        <v>22</v>
      </c>
      <c r="C89" s="26" t="s">
        <v>339</v>
      </c>
      <c r="D89" t="s">
        <v>71</v>
      </c>
      <c r="E89" s="27" t="s">
        <v>340</v>
      </c>
      <c r="F89" s="28" t="s">
        <v>79</v>
      </c>
      <c r="G89" s="29">
        <v>6.9000000000000004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80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70</v>
      </c>
      <c r="E90" s="27" t="s">
        <v>71</v>
      </c>
    </row>
    <row r="91" ht="65">
      <c r="A91" s="1" t="s">
        <v>72</v>
      </c>
      <c r="E91" s="32" t="s">
        <v>341</v>
      </c>
    </row>
    <row r="92" ht="375">
      <c r="A92" s="1" t="s">
        <v>73</v>
      </c>
      <c r="E92" s="27" t="s">
        <v>342</v>
      </c>
    </row>
    <row r="93">
      <c r="A93" s="1" t="s">
        <v>64</v>
      </c>
      <c r="B93" s="1">
        <v>23</v>
      </c>
      <c r="C93" s="26" t="s">
        <v>343</v>
      </c>
      <c r="D93" t="s">
        <v>71</v>
      </c>
      <c r="E93" s="27" t="s">
        <v>344</v>
      </c>
      <c r="F93" s="28" t="s">
        <v>68</v>
      </c>
      <c r="G93" s="29">
        <v>0.84299999999999997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80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70</v>
      </c>
      <c r="E94" s="27" t="s">
        <v>71</v>
      </c>
    </row>
    <row r="95" ht="26">
      <c r="A95" s="1" t="s">
        <v>72</v>
      </c>
      <c r="E95" s="32" t="s">
        <v>345</v>
      </c>
    </row>
    <row r="96" ht="237.5">
      <c r="A96" s="1" t="s">
        <v>73</v>
      </c>
      <c r="E96" s="27" t="s">
        <v>346</v>
      </c>
    </row>
    <row r="97">
      <c r="A97" s="1" t="s">
        <v>64</v>
      </c>
      <c r="B97" s="1">
        <v>24</v>
      </c>
      <c r="C97" s="26" t="s">
        <v>347</v>
      </c>
      <c r="D97" t="s">
        <v>71</v>
      </c>
      <c r="E97" s="27" t="s">
        <v>348</v>
      </c>
      <c r="F97" s="28" t="s">
        <v>79</v>
      </c>
      <c r="G97" s="29">
        <v>27.66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69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70</v>
      </c>
      <c r="E98" s="27" t="s">
        <v>71</v>
      </c>
    </row>
    <row r="99" ht="26">
      <c r="A99" s="1" t="s">
        <v>72</v>
      </c>
      <c r="E99" s="32" t="s">
        <v>349</v>
      </c>
    </row>
    <row r="100" ht="225">
      <c r="A100" s="1" t="s">
        <v>73</v>
      </c>
      <c r="E100" s="27" t="s">
        <v>350</v>
      </c>
    </row>
    <row r="101">
      <c r="A101" s="1" t="s">
        <v>64</v>
      </c>
      <c r="B101" s="1">
        <v>25</v>
      </c>
      <c r="C101" s="26" t="s">
        <v>351</v>
      </c>
      <c r="D101" t="s">
        <v>71</v>
      </c>
      <c r="E101" s="27" t="s">
        <v>352</v>
      </c>
      <c r="F101" s="28" t="s">
        <v>79</v>
      </c>
      <c r="G101" s="29">
        <v>13.02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69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70</v>
      </c>
      <c r="E102" s="27" t="s">
        <v>71</v>
      </c>
    </row>
    <row r="103" ht="26">
      <c r="A103" s="1" t="s">
        <v>72</v>
      </c>
      <c r="E103" s="32" t="s">
        <v>353</v>
      </c>
    </row>
    <row r="104" ht="225">
      <c r="A104" s="1" t="s">
        <v>73</v>
      </c>
      <c r="E104" s="27" t="s">
        <v>354</v>
      </c>
    </row>
    <row r="105">
      <c r="A105" s="1" t="s">
        <v>64</v>
      </c>
      <c r="B105" s="1">
        <v>26</v>
      </c>
      <c r="C105" s="26" t="s">
        <v>355</v>
      </c>
      <c r="D105" t="s">
        <v>71</v>
      </c>
      <c r="E105" s="27" t="s">
        <v>356</v>
      </c>
      <c r="F105" s="28" t="s">
        <v>79</v>
      </c>
      <c r="G105" s="29">
        <v>50.530000000000001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69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70</v>
      </c>
      <c r="E106" s="27" t="s">
        <v>71</v>
      </c>
    </row>
    <row r="107" ht="26">
      <c r="A107" s="1" t="s">
        <v>72</v>
      </c>
      <c r="E107" s="32" t="s">
        <v>357</v>
      </c>
    </row>
    <row r="108" ht="225">
      <c r="A108" s="1" t="s">
        <v>73</v>
      </c>
      <c r="E108" s="27" t="s">
        <v>354</v>
      </c>
    </row>
    <row r="109" ht="13">
      <c r="A109" s="1" t="s">
        <v>61</v>
      </c>
      <c r="C109" s="22" t="s">
        <v>358</v>
      </c>
      <c r="E109" s="23" t="s">
        <v>359</v>
      </c>
      <c r="L109" s="24">
        <f>SUMIFS(L110:L133,A110:A133,"P")</f>
        <v>0</v>
      </c>
      <c r="M109" s="24">
        <f>SUMIFS(M110:M133,A110:A133,"P")</f>
        <v>0</v>
      </c>
      <c r="N109" s="25"/>
    </row>
    <row r="110">
      <c r="A110" s="1" t="s">
        <v>64</v>
      </c>
      <c r="B110" s="1">
        <v>28</v>
      </c>
      <c r="C110" s="26" t="s">
        <v>360</v>
      </c>
      <c r="D110" t="s">
        <v>71</v>
      </c>
      <c r="E110" s="27" t="s">
        <v>361</v>
      </c>
      <c r="F110" s="28" t="s">
        <v>79</v>
      </c>
      <c r="G110" s="29">
        <v>29.199999999999999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80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70</v>
      </c>
      <c r="E111" s="27" t="s">
        <v>71</v>
      </c>
    </row>
    <row r="112" ht="52">
      <c r="A112" s="1" t="s">
        <v>72</v>
      </c>
      <c r="E112" s="32" t="s">
        <v>362</v>
      </c>
    </row>
    <row r="113" ht="350">
      <c r="A113" s="1" t="s">
        <v>73</v>
      </c>
      <c r="E113" s="27" t="s">
        <v>363</v>
      </c>
    </row>
    <row r="114">
      <c r="A114" s="1" t="s">
        <v>64</v>
      </c>
      <c r="B114" s="1">
        <v>29</v>
      </c>
      <c r="C114" s="26" t="s">
        <v>364</v>
      </c>
      <c r="D114" t="s">
        <v>71</v>
      </c>
      <c r="E114" s="27" t="s">
        <v>365</v>
      </c>
      <c r="F114" s="28" t="s">
        <v>79</v>
      </c>
      <c r="G114" s="29">
        <v>3.0910000000000002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80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70</v>
      </c>
      <c r="E115" s="27" t="s">
        <v>71</v>
      </c>
    </row>
    <row r="116" ht="26">
      <c r="A116" s="1" t="s">
        <v>72</v>
      </c>
      <c r="E116" s="32" t="s">
        <v>366</v>
      </c>
    </row>
    <row r="117" ht="350">
      <c r="A117" s="1" t="s">
        <v>73</v>
      </c>
      <c r="E117" s="27" t="s">
        <v>363</v>
      </c>
    </row>
    <row r="118">
      <c r="A118" s="1" t="s">
        <v>64</v>
      </c>
      <c r="B118" s="1">
        <v>30</v>
      </c>
      <c r="C118" s="26" t="s">
        <v>367</v>
      </c>
      <c r="D118" t="s">
        <v>71</v>
      </c>
      <c r="E118" s="27" t="s">
        <v>368</v>
      </c>
      <c r="F118" s="28" t="s">
        <v>68</v>
      </c>
      <c r="G118" s="29">
        <v>0.40699999999999997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80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70</v>
      </c>
      <c r="E119" s="27" t="s">
        <v>71</v>
      </c>
    </row>
    <row r="120" ht="26">
      <c r="A120" s="1" t="s">
        <v>72</v>
      </c>
      <c r="E120" s="32" t="s">
        <v>369</v>
      </c>
    </row>
    <row r="121" ht="175">
      <c r="A121" s="1" t="s">
        <v>73</v>
      </c>
      <c r="E121" s="27" t="s">
        <v>370</v>
      </c>
    </row>
    <row r="122">
      <c r="A122" s="1" t="s">
        <v>64</v>
      </c>
      <c r="B122" s="1">
        <v>27</v>
      </c>
      <c r="C122" s="26" t="s">
        <v>371</v>
      </c>
      <c r="D122" t="s">
        <v>71</v>
      </c>
      <c r="E122" s="27" t="s">
        <v>372</v>
      </c>
      <c r="F122" s="28" t="s">
        <v>79</v>
      </c>
      <c r="G122" s="29">
        <v>31.16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80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70</v>
      </c>
      <c r="E123" s="27" t="s">
        <v>71</v>
      </c>
    </row>
    <row r="124" ht="26">
      <c r="A124" s="1" t="s">
        <v>72</v>
      </c>
      <c r="E124" s="32" t="s">
        <v>373</v>
      </c>
    </row>
    <row r="125" ht="362.5">
      <c r="A125" s="1" t="s">
        <v>73</v>
      </c>
      <c r="E125" s="27" t="s">
        <v>374</v>
      </c>
    </row>
    <row r="126">
      <c r="A126" s="1" t="s">
        <v>64</v>
      </c>
      <c r="B126" s="1">
        <v>31</v>
      </c>
      <c r="C126" s="26" t="s">
        <v>375</v>
      </c>
      <c r="D126" t="s">
        <v>71</v>
      </c>
      <c r="E126" s="27" t="s">
        <v>376</v>
      </c>
      <c r="F126" s="28" t="s">
        <v>79</v>
      </c>
      <c r="G126" s="29">
        <v>50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80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70</v>
      </c>
      <c r="E127" s="27" t="s">
        <v>71</v>
      </c>
    </row>
    <row r="128" ht="26">
      <c r="A128" s="1" t="s">
        <v>72</v>
      </c>
      <c r="E128" s="32" t="s">
        <v>377</v>
      </c>
    </row>
    <row r="129" ht="37.5">
      <c r="A129" s="1" t="s">
        <v>73</v>
      </c>
      <c r="E129" s="27" t="s">
        <v>378</v>
      </c>
    </row>
    <row r="130">
      <c r="A130" s="1" t="s">
        <v>64</v>
      </c>
      <c r="B130" s="1">
        <v>32</v>
      </c>
      <c r="C130" s="26" t="s">
        <v>379</v>
      </c>
      <c r="D130" t="s">
        <v>71</v>
      </c>
      <c r="E130" s="27" t="s">
        <v>380</v>
      </c>
      <c r="F130" s="28" t="s">
        <v>79</v>
      </c>
      <c r="G130" s="29">
        <v>8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80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70</v>
      </c>
      <c r="E131" s="27" t="s">
        <v>71</v>
      </c>
    </row>
    <row r="132" ht="26">
      <c r="A132" s="1" t="s">
        <v>72</v>
      </c>
      <c r="E132" s="32" t="s">
        <v>381</v>
      </c>
    </row>
    <row r="133" ht="100">
      <c r="A133" s="1" t="s">
        <v>73</v>
      </c>
      <c r="E133" s="27" t="s">
        <v>382</v>
      </c>
    </row>
    <row r="134" ht="13">
      <c r="A134" s="1" t="s">
        <v>61</v>
      </c>
      <c r="C134" s="22" t="s">
        <v>85</v>
      </c>
      <c r="E134" s="23" t="s">
        <v>86</v>
      </c>
      <c r="L134" s="24">
        <f>SUMIFS(L135:L150,A135:A150,"P")</f>
        <v>0</v>
      </c>
      <c r="M134" s="24">
        <f>SUMIFS(M135:M150,A135:A150,"P")</f>
        <v>0</v>
      </c>
      <c r="N134" s="25"/>
    </row>
    <row r="135">
      <c r="A135" s="1" t="s">
        <v>64</v>
      </c>
      <c r="B135" s="1">
        <v>33</v>
      </c>
      <c r="C135" s="26" t="s">
        <v>383</v>
      </c>
      <c r="D135" t="s">
        <v>71</v>
      </c>
      <c r="E135" s="27" t="s">
        <v>384</v>
      </c>
      <c r="F135" s="28" t="s">
        <v>192</v>
      </c>
      <c r="G135" s="29">
        <v>284.30000000000001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80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70</v>
      </c>
      <c r="E136" s="27" t="s">
        <v>71</v>
      </c>
    </row>
    <row r="137" ht="26">
      <c r="A137" s="1" t="s">
        <v>72</v>
      </c>
      <c r="E137" s="32" t="s">
        <v>385</v>
      </c>
    </row>
    <row r="138" ht="187.5">
      <c r="A138" s="1" t="s">
        <v>73</v>
      </c>
      <c r="E138" s="27" t="s">
        <v>386</v>
      </c>
    </row>
    <row r="139">
      <c r="A139" s="1" t="s">
        <v>64</v>
      </c>
      <c r="B139" s="1">
        <v>34</v>
      </c>
      <c r="C139" s="26" t="s">
        <v>387</v>
      </c>
      <c r="D139" t="s">
        <v>71</v>
      </c>
      <c r="E139" s="27" t="s">
        <v>388</v>
      </c>
      <c r="F139" s="28" t="s">
        <v>192</v>
      </c>
      <c r="G139" s="29">
        <v>256.55000000000001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80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70</v>
      </c>
      <c r="E140" s="27" t="s">
        <v>71</v>
      </c>
    </row>
    <row r="141" ht="52">
      <c r="A141" s="1" t="s">
        <v>72</v>
      </c>
      <c r="E141" s="32" t="s">
        <v>389</v>
      </c>
    </row>
    <row r="142" ht="187.5">
      <c r="A142" s="1" t="s">
        <v>73</v>
      </c>
      <c r="E142" s="27" t="s">
        <v>386</v>
      </c>
    </row>
    <row r="143">
      <c r="A143" s="1" t="s">
        <v>64</v>
      </c>
      <c r="B143" s="1">
        <v>35</v>
      </c>
      <c r="C143" s="26" t="s">
        <v>390</v>
      </c>
      <c r="D143" t="s">
        <v>71</v>
      </c>
      <c r="E143" s="27" t="s">
        <v>391</v>
      </c>
      <c r="F143" s="28" t="s">
        <v>192</v>
      </c>
      <c r="G143" s="29">
        <v>51.509999999999998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80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70</v>
      </c>
      <c r="E144" s="27" t="s">
        <v>71</v>
      </c>
    </row>
    <row r="145" ht="26">
      <c r="A145" s="1" t="s">
        <v>72</v>
      </c>
      <c r="E145" s="32" t="s">
        <v>322</v>
      </c>
    </row>
    <row r="146" ht="212.5">
      <c r="A146" s="1" t="s">
        <v>73</v>
      </c>
      <c r="E146" s="27" t="s">
        <v>392</v>
      </c>
    </row>
    <row r="147">
      <c r="A147" s="1" t="s">
        <v>64</v>
      </c>
      <c r="B147" s="1">
        <v>36</v>
      </c>
      <c r="C147" s="26" t="s">
        <v>393</v>
      </c>
      <c r="D147" t="s">
        <v>71</v>
      </c>
      <c r="E147" s="27" t="s">
        <v>394</v>
      </c>
      <c r="F147" s="28" t="s">
        <v>192</v>
      </c>
      <c r="G147" s="29">
        <v>51.509999999999998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80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70</v>
      </c>
      <c r="E148" s="27" t="s">
        <v>71</v>
      </c>
    </row>
    <row r="149" ht="26">
      <c r="A149" s="1" t="s">
        <v>72</v>
      </c>
      <c r="E149" s="32" t="s">
        <v>322</v>
      </c>
    </row>
    <row r="150" ht="37.5">
      <c r="A150" s="1" t="s">
        <v>73</v>
      </c>
      <c r="E150" s="27" t="s">
        <v>395</v>
      </c>
    </row>
    <row r="151" ht="13">
      <c r="A151" s="1" t="s">
        <v>61</v>
      </c>
      <c r="C151" s="22" t="s">
        <v>396</v>
      </c>
      <c r="E151" s="23" t="s">
        <v>397</v>
      </c>
      <c r="L151" s="24">
        <f>SUMIFS(L152:L159,A152:A159,"P")</f>
        <v>0</v>
      </c>
      <c r="M151" s="24">
        <f>SUMIFS(M152:M159,A152:A159,"P")</f>
        <v>0</v>
      </c>
      <c r="N151" s="25"/>
    </row>
    <row r="152">
      <c r="A152" s="1" t="s">
        <v>64</v>
      </c>
      <c r="B152" s="1">
        <v>37</v>
      </c>
      <c r="C152" s="26" t="s">
        <v>398</v>
      </c>
      <c r="D152" t="s">
        <v>71</v>
      </c>
      <c r="E152" s="27" t="s">
        <v>399</v>
      </c>
      <c r="F152" s="28" t="s">
        <v>93</v>
      </c>
      <c r="G152" s="29">
        <v>33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80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70</v>
      </c>
      <c r="E153" s="27" t="s">
        <v>71</v>
      </c>
    </row>
    <row r="154" ht="26">
      <c r="A154" s="1" t="s">
        <v>72</v>
      </c>
      <c r="E154" s="32" t="s">
        <v>400</v>
      </c>
    </row>
    <row r="155" ht="237.5">
      <c r="A155" s="1" t="s">
        <v>73</v>
      </c>
      <c r="E155" s="27" t="s">
        <v>401</v>
      </c>
    </row>
    <row r="156">
      <c r="A156" s="1" t="s">
        <v>64</v>
      </c>
      <c r="B156" s="1">
        <v>38</v>
      </c>
      <c r="C156" s="26" t="s">
        <v>402</v>
      </c>
      <c r="D156" t="s">
        <v>71</v>
      </c>
      <c r="E156" s="27" t="s">
        <v>403</v>
      </c>
      <c r="F156" s="28" t="s">
        <v>89</v>
      </c>
      <c r="G156" s="29">
        <v>4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80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70</v>
      </c>
      <c r="E157" s="27" t="s">
        <v>404</v>
      </c>
    </row>
    <row r="158" ht="26">
      <c r="A158" s="1" t="s">
        <v>72</v>
      </c>
      <c r="E158" s="32" t="s">
        <v>405</v>
      </c>
    </row>
    <row r="159" ht="37.5">
      <c r="A159" s="1" t="s">
        <v>73</v>
      </c>
      <c r="E159" s="27" t="s">
        <v>406</v>
      </c>
    </row>
    <row r="160" ht="13">
      <c r="A160" s="1" t="s">
        <v>61</v>
      </c>
      <c r="C160" s="22" t="s">
        <v>238</v>
      </c>
      <c r="E160" s="23" t="s">
        <v>407</v>
      </c>
      <c r="L160" s="24">
        <f>SUMIFS(L161:L180,A161:A180,"P")</f>
        <v>0</v>
      </c>
      <c r="M160" s="24">
        <f>SUMIFS(M161:M180,A161:A180,"P")</f>
        <v>0</v>
      </c>
      <c r="N160" s="25"/>
    </row>
    <row r="161">
      <c r="A161" s="1" t="s">
        <v>64</v>
      </c>
      <c r="B161" s="1">
        <v>39</v>
      </c>
      <c r="C161" s="26" t="s">
        <v>408</v>
      </c>
      <c r="D161" t="s">
        <v>71</v>
      </c>
      <c r="E161" s="27" t="s">
        <v>409</v>
      </c>
      <c r="F161" s="28" t="s">
        <v>93</v>
      </c>
      <c r="G161" s="29">
        <v>32.869999999999997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80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70</v>
      </c>
      <c r="E162" s="27" t="s">
        <v>71</v>
      </c>
    </row>
    <row r="163" ht="52">
      <c r="A163" s="1" t="s">
        <v>72</v>
      </c>
      <c r="E163" s="32" t="s">
        <v>410</v>
      </c>
    </row>
    <row r="164" ht="62.5">
      <c r="A164" s="1" t="s">
        <v>73</v>
      </c>
      <c r="E164" s="27" t="s">
        <v>411</v>
      </c>
    </row>
    <row r="165">
      <c r="A165" s="1" t="s">
        <v>64</v>
      </c>
      <c r="B165" s="1">
        <v>40</v>
      </c>
      <c r="C165" s="26" t="s">
        <v>412</v>
      </c>
      <c r="D165" t="s">
        <v>71</v>
      </c>
      <c r="E165" s="27" t="s">
        <v>413</v>
      </c>
      <c r="F165" s="28" t="s">
        <v>192</v>
      </c>
      <c r="G165" s="29">
        <v>8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80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70</v>
      </c>
      <c r="E166" s="27" t="s">
        <v>414</v>
      </c>
    </row>
    <row r="167" ht="26">
      <c r="A167" s="1" t="s">
        <v>72</v>
      </c>
      <c r="E167" s="32" t="s">
        <v>415</v>
      </c>
    </row>
    <row r="168" ht="112.5">
      <c r="A168" s="1" t="s">
        <v>73</v>
      </c>
      <c r="E168" s="27" t="s">
        <v>416</v>
      </c>
    </row>
    <row r="169">
      <c r="A169" s="1" t="s">
        <v>64</v>
      </c>
      <c r="B169" s="1">
        <v>41</v>
      </c>
      <c r="C169" s="26" t="s">
        <v>417</v>
      </c>
      <c r="D169" t="s">
        <v>71</v>
      </c>
      <c r="E169" s="27" t="s">
        <v>418</v>
      </c>
      <c r="F169" s="28" t="s">
        <v>79</v>
      </c>
      <c r="G169" s="29">
        <v>168.34999999999999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80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70</v>
      </c>
      <c r="E170" s="27" t="s">
        <v>71</v>
      </c>
    </row>
    <row r="171" ht="52">
      <c r="A171" s="1" t="s">
        <v>72</v>
      </c>
      <c r="E171" s="32" t="s">
        <v>419</v>
      </c>
    </row>
    <row r="172" ht="100">
      <c r="A172" s="1" t="s">
        <v>73</v>
      </c>
      <c r="E172" s="27" t="s">
        <v>420</v>
      </c>
    </row>
    <row r="173">
      <c r="A173" s="1" t="s">
        <v>64</v>
      </c>
      <c r="B173" s="1">
        <v>42</v>
      </c>
      <c r="C173" s="26" t="s">
        <v>421</v>
      </c>
      <c r="D173" t="s">
        <v>71</v>
      </c>
      <c r="E173" s="27" t="s">
        <v>422</v>
      </c>
      <c r="F173" s="28" t="s">
        <v>79</v>
      </c>
      <c r="G173" s="29">
        <v>30.48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80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70</v>
      </c>
      <c r="E174" s="27" t="s">
        <v>71</v>
      </c>
    </row>
    <row r="175" ht="52">
      <c r="A175" s="1" t="s">
        <v>72</v>
      </c>
      <c r="E175" s="32" t="s">
        <v>423</v>
      </c>
    </row>
    <row r="176" ht="100">
      <c r="A176" s="1" t="s">
        <v>73</v>
      </c>
      <c r="E176" s="27" t="s">
        <v>420</v>
      </c>
    </row>
    <row r="177">
      <c r="A177" s="1" t="s">
        <v>64</v>
      </c>
      <c r="B177" s="1">
        <v>43</v>
      </c>
      <c r="C177" s="26" t="s">
        <v>424</v>
      </c>
      <c r="D177" t="s">
        <v>71</v>
      </c>
      <c r="E177" s="27" t="s">
        <v>425</v>
      </c>
      <c r="F177" s="28" t="s">
        <v>68</v>
      </c>
      <c r="G177" s="29">
        <v>9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80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70</v>
      </c>
      <c r="E178" s="27" t="s">
        <v>71</v>
      </c>
    </row>
    <row r="179" ht="26">
      <c r="A179" s="1" t="s">
        <v>72</v>
      </c>
      <c r="E179" s="32" t="s">
        <v>426</v>
      </c>
    </row>
    <row r="180" ht="100">
      <c r="A180" s="1" t="s">
        <v>73</v>
      </c>
      <c r="E180" s="27" t="s">
        <v>427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COUNTIFS(L8:L62,"=0",A8:A62,"P")+COUNTIFS(L8:L62,"",A8:A62,"P")+SUM(Q8:Q62)</f>
        <v>0</v>
      </c>
    </row>
    <row r="8" ht="13">
      <c r="A8" s="1" t="s">
        <v>59</v>
      </c>
      <c r="C8" s="22" t="s">
        <v>428</v>
      </c>
      <c r="E8" s="23" t="s">
        <v>31</v>
      </c>
      <c r="L8" s="24">
        <f>L9+L14+L27+L32+L37</f>
        <v>0</v>
      </c>
      <c r="M8" s="24">
        <f>M9+M14+M27+M32+M37</f>
        <v>0</v>
      </c>
      <c r="N8" s="25"/>
    </row>
    <row r="9" ht="13">
      <c r="A9" s="1" t="s">
        <v>61</v>
      </c>
      <c r="C9" s="22" t="s">
        <v>62</v>
      </c>
      <c r="E9" s="23" t="s">
        <v>63</v>
      </c>
      <c r="L9" s="24">
        <f>SUMIFS(L10:L13,A10:A13,"P")</f>
        <v>0</v>
      </c>
      <c r="M9" s="24">
        <f>SUMIFS(M10:M13,A10:A13,"P")</f>
        <v>0</v>
      </c>
      <c r="N9" s="25"/>
    </row>
    <row r="10" ht="25">
      <c r="A10" s="1" t="s">
        <v>64</v>
      </c>
      <c r="B10" s="1">
        <v>1</v>
      </c>
      <c r="C10" s="26" t="s">
        <v>429</v>
      </c>
      <c r="D10" t="s">
        <v>430</v>
      </c>
      <c r="E10" s="27" t="s">
        <v>431</v>
      </c>
      <c r="F10" s="28" t="s">
        <v>68</v>
      </c>
      <c r="G10" s="29">
        <v>67.972999999999999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69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70</v>
      </c>
      <c r="E11" s="27" t="s">
        <v>71</v>
      </c>
    </row>
    <row r="12" ht="26">
      <c r="A12" s="1" t="s">
        <v>72</v>
      </c>
      <c r="E12" s="32" t="s">
        <v>432</v>
      </c>
    </row>
    <row r="13" ht="125">
      <c r="A13" s="1" t="s">
        <v>73</v>
      </c>
      <c r="E13" s="27" t="s">
        <v>433</v>
      </c>
    </row>
    <row r="14" ht="13">
      <c r="A14" s="1" t="s">
        <v>61</v>
      </c>
      <c r="C14" s="22" t="s">
        <v>75</v>
      </c>
      <c r="E14" s="23" t="s">
        <v>76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64</v>
      </c>
      <c r="B15" s="1">
        <v>2</v>
      </c>
      <c r="C15" s="26" t="s">
        <v>434</v>
      </c>
      <c r="D15" t="s">
        <v>71</v>
      </c>
      <c r="E15" s="27" t="s">
        <v>435</v>
      </c>
      <c r="F15" s="28" t="s">
        <v>79</v>
      </c>
      <c r="G15" s="29">
        <v>35.774999999999999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80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70</v>
      </c>
      <c r="E16" s="27" t="s">
        <v>71</v>
      </c>
    </row>
    <row r="17" ht="26">
      <c r="A17" s="1" t="s">
        <v>72</v>
      </c>
      <c r="E17" s="32" t="s">
        <v>436</v>
      </c>
    </row>
    <row r="18" ht="337.5">
      <c r="A18" s="1" t="s">
        <v>73</v>
      </c>
      <c r="E18" s="27" t="s">
        <v>437</v>
      </c>
    </row>
    <row r="19">
      <c r="A19" s="1" t="s">
        <v>64</v>
      </c>
      <c r="B19" s="1">
        <v>3</v>
      </c>
      <c r="C19" s="26" t="s">
        <v>283</v>
      </c>
      <c r="D19" t="s">
        <v>71</v>
      </c>
      <c r="E19" s="27" t="s">
        <v>284</v>
      </c>
      <c r="F19" s="28" t="s">
        <v>79</v>
      </c>
      <c r="G19" s="29">
        <v>35.774999999999999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80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70</v>
      </c>
      <c r="E20" s="27" t="s">
        <v>71</v>
      </c>
    </row>
    <row r="21" ht="26">
      <c r="A21" s="1" t="s">
        <v>72</v>
      </c>
      <c r="E21" s="32" t="s">
        <v>438</v>
      </c>
    </row>
    <row r="22" ht="187.5">
      <c r="A22" s="1" t="s">
        <v>73</v>
      </c>
      <c r="E22" s="27" t="s">
        <v>439</v>
      </c>
    </row>
    <row r="23">
      <c r="A23" s="1" t="s">
        <v>64</v>
      </c>
      <c r="B23" s="1">
        <v>4</v>
      </c>
      <c r="C23" s="26" t="s">
        <v>291</v>
      </c>
      <c r="D23" t="s">
        <v>71</v>
      </c>
      <c r="E23" s="27" t="s">
        <v>292</v>
      </c>
      <c r="F23" s="28" t="s">
        <v>79</v>
      </c>
      <c r="G23" s="29">
        <v>8.4749999999999996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80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70</v>
      </c>
      <c r="E24" s="27" t="s">
        <v>71</v>
      </c>
    </row>
    <row r="25" ht="26">
      <c r="A25" s="1" t="s">
        <v>72</v>
      </c>
      <c r="E25" s="32" t="s">
        <v>440</v>
      </c>
    </row>
    <row r="26" ht="287.5">
      <c r="A26" s="1" t="s">
        <v>73</v>
      </c>
      <c r="E26" s="27" t="s">
        <v>441</v>
      </c>
    </row>
    <row r="27" ht="13">
      <c r="A27" s="1" t="s">
        <v>61</v>
      </c>
      <c r="C27" s="22" t="s">
        <v>295</v>
      </c>
      <c r="E27" s="23" t="s">
        <v>296</v>
      </c>
      <c r="L27" s="24">
        <f>SUMIFS(L28:L31,A28:A31,"P")</f>
        <v>0</v>
      </c>
      <c r="M27" s="24">
        <f>SUMIFS(M28:M31,A28:A31,"P")</f>
        <v>0</v>
      </c>
      <c r="N27" s="25"/>
    </row>
    <row r="28">
      <c r="A28" s="1" t="s">
        <v>64</v>
      </c>
      <c r="B28" s="1">
        <v>5</v>
      </c>
      <c r="C28" s="26" t="s">
        <v>442</v>
      </c>
      <c r="D28" t="s">
        <v>71</v>
      </c>
      <c r="E28" s="27" t="s">
        <v>443</v>
      </c>
      <c r="F28" s="28" t="s">
        <v>192</v>
      </c>
      <c r="G28" s="29">
        <v>79.5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69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70</v>
      </c>
      <c r="E29" s="27" t="s">
        <v>444</v>
      </c>
    </row>
    <row r="30" ht="26">
      <c r="A30" s="1" t="s">
        <v>72</v>
      </c>
      <c r="E30" s="32" t="s">
        <v>445</v>
      </c>
    </row>
    <row r="31" ht="25">
      <c r="A31" s="1" t="s">
        <v>73</v>
      </c>
      <c r="E31" s="27" t="s">
        <v>446</v>
      </c>
    </row>
    <row r="32" ht="13">
      <c r="A32" s="1" t="s">
        <v>61</v>
      </c>
      <c r="C32" s="22" t="s">
        <v>358</v>
      </c>
      <c r="E32" s="23" t="s">
        <v>359</v>
      </c>
      <c r="L32" s="24">
        <f>SUMIFS(L33:L36,A33:A36,"P")</f>
        <v>0</v>
      </c>
      <c r="M32" s="24">
        <f>SUMIFS(M33:M36,A33:A36,"P")</f>
        <v>0</v>
      </c>
      <c r="N32" s="25"/>
    </row>
    <row r="33">
      <c r="A33" s="1" t="s">
        <v>64</v>
      </c>
      <c r="B33" s="1">
        <v>6</v>
      </c>
      <c r="C33" s="26" t="s">
        <v>447</v>
      </c>
      <c r="D33" t="s">
        <v>71</v>
      </c>
      <c r="E33" s="27" t="s">
        <v>448</v>
      </c>
      <c r="F33" s="28" t="s">
        <v>79</v>
      </c>
      <c r="G33" s="29">
        <v>5.431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80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70</v>
      </c>
      <c r="E34" s="27" t="s">
        <v>449</v>
      </c>
    </row>
    <row r="35" ht="26">
      <c r="A35" s="1" t="s">
        <v>72</v>
      </c>
      <c r="E35" s="32" t="s">
        <v>450</v>
      </c>
    </row>
    <row r="36" ht="37.5">
      <c r="A36" s="1" t="s">
        <v>73</v>
      </c>
      <c r="E36" s="27" t="s">
        <v>451</v>
      </c>
    </row>
    <row r="37" ht="13">
      <c r="A37" s="1" t="s">
        <v>61</v>
      </c>
      <c r="C37" s="22" t="s">
        <v>396</v>
      </c>
      <c r="E37" s="23" t="s">
        <v>397</v>
      </c>
      <c r="L37" s="24">
        <f>SUMIFS(L38:L61,A38:A61,"P")</f>
        <v>0</v>
      </c>
      <c r="M37" s="24">
        <f>SUMIFS(M38:M61,A38:A61,"P")</f>
        <v>0</v>
      </c>
      <c r="N37" s="25"/>
    </row>
    <row r="38">
      <c r="A38" s="1" t="s">
        <v>64</v>
      </c>
      <c r="B38" s="1">
        <v>8</v>
      </c>
      <c r="C38" s="26" t="s">
        <v>452</v>
      </c>
      <c r="D38" t="s">
        <v>71</v>
      </c>
      <c r="E38" s="27" t="s">
        <v>453</v>
      </c>
      <c r="F38" s="28" t="s">
        <v>93</v>
      </c>
      <c r="G38" s="29">
        <v>60.399999999999999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70</v>
      </c>
      <c r="E39" s="27" t="s">
        <v>71</v>
      </c>
    </row>
    <row r="40">
      <c r="A40" s="1" t="s">
        <v>72</v>
      </c>
    </row>
    <row r="41" ht="250">
      <c r="A41" s="1" t="s">
        <v>73</v>
      </c>
      <c r="E41" s="27" t="s">
        <v>454</v>
      </c>
    </row>
    <row r="42">
      <c r="A42" s="1" t="s">
        <v>64</v>
      </c>
      <c r="B42" s="1">
        <v>7</v>
      </c>
      <c r="C42" s="26" t="s">
        <v>455</v>
      </c>
      <c r="D42" t="s">
        <v>71</v>
      </c>
      <c r="E42" s="27" t="s">
        <v>456</v>
      </c>
      <c r="F42" s="28" t="s">
        <v>93</v>
      </c>
      <c r="G42" s="29">
        <v>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80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70</v>
      </c>
      <c r="E43" s="27" t="s">
        <v>71</v>
      </c>
    </row>
    <row r="44">
      <c r="A44" s="1" t="s">
        <v>72</v>
      </c>
    </row>
    <row r="45" ht="250">
      <c r="A45" s="1" t="s">
        <v>73</v>
      </c>
      <c r="E45" s="27" t="s">
        <v>457</v>
      </c>
    </row>
    <row r="46">
      <c r="A46" s="1" t="s">
        <v>64</v>
      </c>
      <c r="B46" s="1">
        <v>10</v>
      </c>
      <c r="C46" s="26" t="s">
        <v>458</v>
      </c>
      <c r="D46" t="s">
        <v>71</v>
      </c>
      <c r="E46" s="27" t="s">
        <v>459</v>
      </c>
      <c r="F46" s="28" t="s">
        <v>89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80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70</v>
      </c>
      <c r="E47" s="27" t="s">
        <v>460</v>
      </c>
    </row>
    <row r="48">
      <c r="A48" s="1" t="s">
        <v>72</v>
      </c>
    </row>
    <row r="49" ht="25">
      <c r="A49" s="1" t="s">
        <v>73</v>
      </c>
      <c r="E49" s="27" t="s">
        <v>461</v>
      </c>
    </row>
    <row r="50">
      <c r="A50" s="1" t="s">
        <v>64</v>
      </c>
      <c r="B50" s="1">
        <v>11</v>
      </c>
      <c r="C50" s="26" t="s">
        <v>462</v>
      </c>
      <c r="D50" t="s">
        <v>71</v>
      </c>
      <c r="E50" s="27" t="s">
        <v>463</v>
      </c>
      <c r="F50" s="28" t="s">
        <v>89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80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70</v>
      </c>
      <c r="E51" s="27" t="s">
        <v>71</v>
      </c>
    </row>
    <row r="52">
      <c r="A52" s="1" t="s">
        <v>72</v>
      </c>
    </row>
    <row r="53" ht="25">
      <c r="A53" s="1" t="s">
        <v>73</v>
      </c>
      <c r="E53" s="27" t="s">
        <v>461</v>
      </c>
    </row>
    <row r="54">
      <c r="A54" s="1" t="s">
        <v>64</v>
      </c>
      <c r="B54" s="1">
        <v>12</v>
      </c>
      <c r="C54" s="26" t="s">
        <v>464</v>
      </c>
      <c r="D54" t="s">
        <v>71</v>
      </c>
      <c r="E54" s="27" t="s">
        <v>465</v>
      </c>
      <c r="F54" s="28" t="s">
        <v>89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80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70</v>
      </c>
      <c r="E55" s="27" t="s">
        <v>71</v>
      </c>
    </row>
    <row r="56">
      <c r="A56" s="1" t="s">
        <v>72</v>
      </c>
    </row>
    <row r="57" ht="25">
      <c r="A57" s="1" t="s">
        <v>73</v>
      </c>
      <c r="E57" s="27" t="s">
        <v>461</v>
      </c>
    </row>
    <row r="58">
      <c r="A58" s="1" t="s">
        <v>64</v>
      </c>
      <c r="B58" s="1">
        <v>13</v>
      </c>
      <c r="C58" s="26" t="s">
        <v>466</v>
      </c>
      <c r="D58" t="s">
        <v>71</v>
      </c>
      <c r="E58" s="27" t="s">
        <v>467</v>
      </c>
      <c r="F58" s="28" t="s">
        <v>89</v>
      </c>
      <c r="G58" s="29">
        <v>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69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70</v>
      </c>
      <c r="E59" s="27" t="s">
        <v>468</v>
      </c>
    </row>
    <row r="60">
      <c r="A60" s="1" t="s">
        <v>72</v>
      </c>
    </row>
    <row r="61" ht="25">
      <c r="A61" s="1" t="s">
        <v>73</v>
      </c>
      <c r="E61" s="27" t="s">
        <v>461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32</v>
      </c>
      <c r="D4" s="1"/>
      <c r="E4" s="17" t="s">
        <v>33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COUNTIFS(L8:L229,"=0",A8:A229,"P")+COUNTIFS(L8:L229,"",A8:A229,"P")+SUM(Q8:Q229)</f>
        <v>0</v>
      </c>
    </row>
    <row r="8" ht="13">
      <c r="A8" s="1" t="s">
        <v>59</v>
      </c>
      <c r="C8" s="22" t="s">
        <v>469</v>
      </c>
      <c r="E8" s="23" t="s">
        <v>35</v>
      </c>
      <c r="L8" s="24">
        <f>L9+L30+L83+L128+L137+L142+L175+L188</f>
        <v>0</v>
      </c>
      <c r="M8" s="24">
        <f>M9+M30+M83+M128+M137+M142+M175+M188</f>
        <v>0</v>
      </c>
      <c r="N8" s="25"/>
    </row>
    <row r="9" ht="13">
      <c r="A9" s="1" t="s">
        <v>61</v>
      </c>
      <c r="C9" s="22" t="s">
        <v>62</v>
      </c>
      <c r="E9" s="23" t="s">
        <v>63</v>
      </c>
      <c r="L9" s="24">
        <f>SUMIFS(L10:L29,A10:A29,"P")</f>
        <v>0</v>
      </c>
      <c r="M9" s="24">
        <f>SUMIFS(M10:M29,A10:A29,"P")</f>
        <v>0</v>
      </c>
      <c r="N9" s="25"/>
    </row>
    <row r="10" ht="25">
      <c r="A10" s="1" t="s">
        <v>64</v>
      </c>
      <c r="B10" s="1">
        <v>1</v>
      </c>
      <c r="C10" s="26" t="s">
        <v>261</v>
      </c>
      <c r="D10" t="s">
        <v>262</v>
      </c>
      <c r="E10" s="27" t="s">
        <v>263</v>
      </c>
      <c r="F10" s="28" t="s">
        <v>68</v>
      </c>
      <c r="G10" s="29">
        <v>1695.5599999999999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69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70</v>
      </c>
      <c r="E11" s="27" t="s">
        <v>71</v>
      </c>
    </row>
    <row r="12" ht="65">
      <c r="A12" s="1" t="s">
        <v>72</v>
      </c>
      <c r="E12" s="32" t="s">
        <v>470</v>
      </c>
    </row>
    <row r="13" ht="150">
      <c r="A13" s="1" t="s">
        <v>73</v>
      </c>
      <c r="E13" s="27" t="s">
        <v>265</v>
      </c>
    </row>
    <row r="14" ht="25">
      <c r="A14" s="1" t="s">
        <v>64</v>
      </c>
      <c r="B14" s="1">
        <v>2</v>
      </c>
      <c r="C14" s="26" t="s">
        <v>266</v>
      </c>
      <c r="D14" t="s">
        <v>267</v>
      </c>
      <c r="E14" s="27" t="s">
        <v>268</v>
      </c>
      <c r="F14" s="28" t="s">
        <v>68</v>
      </c>
      <c r="G14" s="29">
        <v>217.80000000000001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69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70</v>
      </c>
      <c r="E15" s="27" t="s">
        <v>71</v>
      </c>
    </row>
    <row r="16" ht="26">
      <c r="A16" s="1" t="s">
        <v>72</v>
      </c>
      <c r="E16" s="32" t="s">
        <v>471</v>
      </c>
    </row>
    <row r="17" ht="125">
      <c r="A17" s="1" t="s">
        <v>73</v>
      </c>
      <c r="E17" s="27" t="s">
        <v>472</v>
      </c>
    </row>
    <row r="18" ht="25">
      <c r="A18" s="1" t="s">
        <v>64</v>
      </c>
      <c r="B18" s="1">
        <v>3</v>
      </c>
      <c r="C18" s="26" t="s">
        <v>473</v>
      </c>
      <c r="D18" t="s">
        <v>474</v>
      </c>
      <c r="E18" s="27" t="s">
        <v>475</v>
      </c>
      <c r="F18" s="28" t="s">
        <v>68</v>
      </c>
      <c r="G18" s="29">
        <v>63.600000000000001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69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70</v>
      </c>
      <c r="E19" s="27" t="s">
        <v>71</v>
      </c>
    </row>
    <row r="20" ht="26">
      <c r="A20" s="1" t="s">
        <v>72</v>
      </c>
      <c r="E20" s="32" t="s">
        <v>476</v>
      </c>
    </row>
    <row r="21" ht="150">
      <c r="A21" s="1" t="s">
        <v>73</v>
      </c>
      <c r="E21" s="27" t="s">
        <v>265</v>
      </c>
    </row>
    <row r="22" ht="25">
      <c r="A22" s="1" t="s">
        <v>64</v>
      </c>
      <c r="B22" s="1">
        <v>4</v>
      </c>
      <c r="C22" s="26" t="s">
        <v>270</v>
      </c>
      <c r="D22" t="s">
        <v>271</v>
      </c>
      <c r="E22" s="27" t="s">
        <v>272</v>
      </c>
      <c r="F22" s="28" t="s">
        <v>68</v>
      </c>
      <c r="G22" s="29">
        <v>76.319999999999993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69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70</v>
      </c>
      <c r="E23" s="27" t="s">
        <v>71</v>
      </c>
    </row>
    <row r="24" ht="26">
      <c r="A24" s="1" t="s">
        <v>72</v>
      </c>
      <c r="E24" s="32" t="s">
        <v>477</v>
      </c>
    </row>
    <row r="25" ht="150">
      <c r="A25" s="1" t="s">
        <v>73</v>
      </c>
      <c r="E25" s="27" t="s">
        <v>265</v>
      </c>
    </row>
    <row r="26" ht="25">
      <c r="A26" s="1" t="s">
        <v>64</v>
      </c>
      <c r="B26" s="1">
        <v>5</v>
      </c>
      <c r="C26" s="26" t="s">
        <v>65</v>
      </c>
      <c r="D26" t="s">
        <v>66</v>
      </c>
      <c r="E26" s="27" t="s">
        <v>478</v>
      </c>
      <c r="F26" s="28" t="s">
        <v>68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69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70</v>
      </c>
      <c r="E27" s="27" t="s">
        <v>71</v>
      </c>
    </row>
    <row r="28" ht="26">
      <c r="A28" s="1" t="s">
        <v>72</v>
      </c>
      <c r="E28" s="32" t="s">
        <v>479</v>
      </c>
    </row>
    <row r="29" ht="150">
      <c r="A29" s="1" t="s">
        <v>73</v>
      </c>
      <c r="E29" s="27" t="s">
        <v>480</v>
      </c>
    </row>
    <row r="30" ht="13">
      <c r="A30" s="1" t="s">
        <v>61</v>
      </c>
      <c r="C30" s="22" t="s">
        <v>75</v>
      </c>
      <c r="E30" s="23" t="s">
        <v>76</v>
      </c>
      <c r="L30" s="24">
        <f>SUMIFS(L31:L82,A31:A82,"P")</f>
        <v>0</v>
      </c>
      <c r="M30" s="24">
        <f>SUMIFS(M31:M82,A31:A82,"P")</f>
        <v>0</v>
      </c>
      <c r="N30" s="25"/>
    </row>
    <row r="31">
      <c r="A31" s="1" t="s">
        <v>64</v>
      </c>
      <c r="B31" s="1">
        <v>6</v>
      </c>
      <c r="C31" s="26" t="s">
        <v>481</v>
      </c>
      <c r="D31" t="s">
        <v>71</v>
      </c>
      <c r="E31" s="27" t="s">
        <v>482</v>
      </c>
      <c r="F31" s="28" t="s">
        <v>89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80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70</v>
      </c>
      <c r="E32" s="27" t="s">
        <v>71</v>
      </c>
    </row>
    <row r="33">
      <c r="A33" s="1" t="s">
        <v>72</v>
      </c>
    </row>
    <row r="34" ht="162.5">
      <c r="A34" s="1" t="s">
        <v>73</v>
      </c>
      <c r="E34" s="27" t="s">
        <v>483</v>
      </c>
    </row>
    <row r="35">
      <c r="A35" s="1" t="s">
        <v>64</v>
      </c>
      <c r="B35" s="1">
        <v>7</v>
      </c>
      <c r="C35" s="26" t="s">
        <v>484</v>
      </c>
      <c r="D35" t="s">
        <v>71</v>
      </c>
      <c r="E35" s="27" t="s">
        <v>485</v>
      </c>
      <c r="F35" s="28" t="s">
        <v>192</v>
      </c>
      <c r="G35" s="29">
        <v>26.399999999999999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80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70</v>
      </c>
      <c r="E36" s="27" t="s">
        <v>71</v>
      </c>
    </row>
    <row r="37" ht="26">
      <c r="A37" s="1" t="s">
        <v>72</v>
      </c>
      <c r="E37" s="32" t="s">
        <v>486</v>
      </c>
    </row>
    <row r="38" ht="62.5">
      <c r="A38" s="1" t="s">
        <v>73</v>
      </c>
      <c r="E38" s="27" t="s">
        <v>487</v>
      </c>
    </row>
    <row r="39">
      <c r="A39" s="1" t="s">
        <v>64</v>
      </c>
      <c r="B39" s="1">
        <v>8</v>
      </c>
      <c r="C39" s="26" t="s">
        <v>488</v>
      </c>
      <c r="D39" t="s">
        <v>71</v>
      </c>
      <c r="E39" s="27" t="s">
        <v>489</v>
      </c>
      <c r="F39" s="28" t="s">
        <v>79</v>
      </c>
      <c r="G39" s="29">
        <v>108.90000000000001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80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70</v>
      </c>
      <c r="E40" s="27" t="s">
        <v>71</v>
      </c>
    </row>
    <row r="41" ht="52">
      <c r="A41" s="1" t="s">
        <v>72</v>
      </c>
      <c r="E41" s="32" t="s">
        <v>490</v>
      </c>
    </row>
    <row r="42" ht="62.5">
      <c r="A42" s="1" t="s">
        <v>73</v>
      </c>
      <c r="E42" s="27" t="s">
        <v>491</v>
      </c>
    </row>
    <row r="43">
      <c r="A43" s="1" t="s">
        <v>64</v>
      </c>
      <c r="B43" s="1">
        <v>9</v>
      </c>
      <c r="C43" s="26" t="s">
        <v>492</v>
      </c>
      <c r="D43" t="s">
        <v>71</v>
      </c>
      <c r="E43" s="27" t="s">
        <v>493</v>
      </c>
      <c r="F43" s="28" t="s">
        <v>79</v>
      </c>
      <c r="G43" s="29">
        <v>31.800000000000001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80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70</v>
      </c>
      <c r="E44" s="27" t="s">
        <v>71</v>
      </c>
    </row>
    <row r="45" ht="26">
      <c r="A45" s="1" t="s">
        <v>72</v>
      </c>
      <c r="E45" s="32" t="s">
        <v>494</v>
      </c>
    </row>
    <row r="46" ht="62.5">
      <c r="A46" s="1" t="s">
        <v>73</v>
      </c>
      <c r="E46" s="27" t="s">
        <v>491</v>
      </c>
    </row>
    <row r="47">
      <c r="A47" s="1" t="s">
        <v>64</v>
      </c>
      <c r="B47" s="1">
        <v>10</v>
      </c>
      <c r="C47" s="26" t="s">
        <v>495</v>
      </c>
      <c r="D47" t="s">
        <v>71</v>
      </c>
      <c r="E47" s="27" t="s">
        <v>496</v>
      </c>
      <c r="F47" s="28" t="s">
        <v>79</v>
      </c>
      <c r="G47" s="29">
        <v>31.800000000000001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80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70</v>
      </c>
      <c r="E48" s="27" t="s">
        <v>71</v>
      </c>
    </row>
    <row r="49" ht="26">
      <c r="A49" s="1" t="s">
        <v>72</v>
      </c>
      <c r="E49" s="32" t="s">
        <v>497</v>
      </c>
    </row>
    <row r="50" ht="62.5">
      <c r="A50" s="1" t="s">
        <v>73</v>
      </c>
      <c r="E50" s="27" t="s">
        <v>491</v>
      </c>
    </row>
    <row r="51">
      <c r="A51" s="1" t="s">
        <v>64</v>
      </c>
      <c r="B51" s="1">
        <v>11</v>
      </c>
      <c r="C51" s="26" t="s">
        <v>498</v>
      </c>
      <c r="D51" t="s">
        <v>71</v>
      </c>
      <c r="E51" s="27" t="s">
        <v>499</v>
      </c>
      <c r="F51" s="28" t="s">
        <v>79</v>
      </c>
      <c r="G51" s="29">
        <v>73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80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70</v>
      </c>
      <c r="E52" s="27" t="s">
        <v>71</v>
      </c>
    </row>
    <row r="53">
      <c r="A53" s="1" t="s">
        <v>72</v>
      </c>
    </row>
    <row r="54" ht="37.5">
      <c r="A54" s="1" t="s">
        <v>73</v>
      </c>
      <c r="E54" s="27" t="s">
        <v>500</v>
      </c>
    </row>
    <row r="55">
      <c r="A55" s="1" t="s">
        <v>64</v>
      </c>
      <c r="B55" s="1">
        <v>12</v>
      </c>
      <c r="C55" s="26" t="s">
        <v>501</v>
      </c>
      <c r="D55" t="s">
        <v>71</v>
      </c>
      <c r="E55" s="27" t="s">
        <v>502</v>
      </c>
      <c r="F55" s="28" t="s">
        <v>79</v>
      </c>
      <c r="G55" s="29">
        <v>86.400000000000006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80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70</v>
      </c>
      <c r="E56" s="27" t="s">
        <v>503</v>
      </c>
    </row>
    <row r="57" ht="26">
      <c r="A57" s="1" t="s">
        <v>72</v>
      </c>
      <c r="E57" s="32" t="s">
        <v>504</v>
      </c>
    </row>
    <row r="58" ht="362.5">
      <c r="A58" s="1" t="s">
        <v>73</v>
      </c>
      <c r="E58" s="27" t="s">
        <v>505</v>
      </c>
    </row>
    <row r="59">
      <c r="A59" s="1" t="s">
        <v>64</v>
      </c>
      <c r="B59" s="1">
        <v>13</v>
      </c>
      <c r="C59" s="26" t="s">
        <v>278</v>
      </c>
      <c r="D59" t="s">
        <v>71</v>
      </c>
      <c r="E59" s="27" t="s">
        <v>279</v>
      </c>
      <c r="F59" s="28" t="s">
        <v>79</v>
      </c>
      <c r="G59" s="29">
        <v>806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80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70</v>
      </c>
      <c r="E60" s="27" t="s">
        <v>71</v>
      </c>
    </row>
    <row r="61" ht="52">
      <c r="A61" s="1" t="s">
        <v>72</v>
      </c>
      <c r="E61" s="32" t="s">
        <v>506</v>
      </c>
    </row>
    <row r="62" ht="312.5">
      <c r="A62" s="1" t="s">
        <v>73</v>
      </c>
      <c r="E62" s="27" t="s">
        <v>507</v>
      </c>
    </row>
    <row r="63">
      <c r="A63" s="1" t="s">
        <v>64</v>
      </c>
      <c r="B63" s="1">
        <v>14</v>
      </c>
      <c r="C63" s="26" t="s">
        <v>283</v>
      </c>
      <c r="D63" t="s">
        <v>71</v>
      </c>
      <c r="E63" s="27" t="s">
        <v>284</v>
      </c>
      <c r="F63" s="28" t="s">
        <v>79</v>
      </c>
      <c r="G63" s="29">
        <v>892.39999999999998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80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70</v>
      </c>
      <c r="E64" s="27" t="s">
        <v>71</v>
      </c>
    </row>
    <row r="65" ht="65">
      <c r="A65" s="1" t="s">
        <v>72</v>
      </c>
      <c r="E65" s="32" t="s">
        <v>508</v>
      </c>
    </row>
    <row r="66" ht="187.5">
      <c r="A66" s="1" t="s">
        <v>73</v>
      </c>
      <c r="E66" s="27" t="s">
        <v>509</v>
      </c>
    </row>
    <row r="67">
      <c r="A67" s="1" t="s">
        <v>64</v>
      </c>
      <c r="B67" s="1">
        <v>15</v>
      </c>
      <c r="C67" s="26" t="s">
        <v>510</v>
      </c>
      <c r="D67" t="s">
        <v>71</v>
      </c>
      <c r="E67" s="27" t="s">
        <v>511</v>
      </c>
      <c r="F67" s="28" t="s">
        <v>79</v>
      </c>
      <c r="G67" s="29">
        <v>89.200000000000003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80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70</v>
      </c>
      <c r="E68" s="27" t="s">
        <v>71</v>
      </c>
    </row>
    <row r="69" ht="52">
      <c r="A69" s="1" t="s">
        <v>72</v>
      </c>
      <c r="E69" s="32" t="s">
        <v>512</v>
      </c>
    </row>
    <row r="70" ht="275">
      <c r="A70" s="1" t="s">
        <v>73</v>
      </c>
      <c r="E70" s="27" t="s">
        <v>513</v>
      </c>
    </row>
    <row r="71">
      <c r="A71" s="1" t="s">
        <v>64</v>
      </c>
      <c r="B71" s="1">
        <v>16</v>
      </c>
      <c r="C71" s="26" t="s">
        <v>514</v>
      </c>
      <c r="D71" t="s">
        <v>71</v>
      </c>
      <c r="E71" s="27" t="s">
        <v>515</v>
      </c>
      <c r="F71" s="28" t="s">
        <v>79</v>
      </c>
      <c r="G71" s="29">
        <v>10.890000000000001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80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70</v>
      </c>
      <c r="E72" s="27" t="s">
        <v>71</v>
      </c>
    </row>
    <row r="73">
      <c r="A73" s="1" t="s">
        <v>72</v>
      </c>
    </row>
    <row r="74" ht="237.5">
      <c r="A74" s="1" t="s">
        <v>73</v>
      </c>
      <c r="E74" s="27" t="s">
        <v>516</v>
      </c>
    </row>
    <row r="75">
      <c r="A75" s="1" t="s">
        <v>64</v>
      </c>
      <c r="B75" s="1">
        <v>17</v>
      </c>
      <c r="C75" s="26" t="s">
        <v>517</v>
      </c>
      <c r="D75" t="s">
        <v>71</v>
      </c>
      <c r="E75" s="27" t="s">
        <v>518</v>
      </c>
      <c r="F75" s="28" t="s">
        <v>79</v>
      </c>
      <c r="G75" s="29">
        <v>14.625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80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70</v>
      </c>
      <c r="E76" s="27" t="s">
        <v>519</v>
      </c>
    </row>
    <row r="77" ht="26">
      <c r="A77" s="1" t="s">
        <v>72</v>
      </c>
      <c r="E77" s="32" t="s">
        <v>520</v>
      </c>
    </row>
    <row r="78" ht="237.5">
      <c r="A78" s="1" t="s">
        <v>73</v>
      </c>
      <c r="E78" s="27" t="s">
        <v>521</v>
      </c>
    </row>
    <row r="79">
      <c r="A79" s="1" t="s">
        <v>64</v>
      </c>
      <c r="B79" s="1">
        <v>18</v>
      </c>
      <c r="C79" s="26" t="s">
        <v>522</v>
      </c>
      <c r="D79" t="s">
        <v>71</v>
      </c>
      <c r="E79" s="27" t="s">
        <v>523</v>
      </c>
      <c r="F79" s="28" t="s">
        <v>79</v>
      </c>
      <c r="G79" s="29">
        <v>36.5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80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70</v>
      </c>
      <c r="E80" s="27" t="s">
        <v>71</v>
      </c>
    </row>
    <row r="81">
      <c r="A81" s="1" t="s">
        <v>72</v>
      </c>
    </row>
    <row r="82" ht="37.5">
      <c r="A82" s="1" t="s">
        <v>73</v>
      </c>
      <c r="E82" s="27" t="s">
        <v>524</v>
      </c>
    </row>
    <row r="83" ht="13">
      <c r="A83" s="1" t="s">
        <v>61</v>
      </c>
      <c r="C83" s="22" t="s">
        <v>295</v>
      </c>
      <c r="E83" s="23" t="s">
        <v>296</v>
      </c>
      <c r="L83" s="24">
        <f>SUMIFS(L84:L127,A84:A127,"P")</f>
        <v>0</v>
      </c>
      <c r="M83" s="24">
        <f>SUMIFS(M84:M127,A84:A127,"P")</f>
        <v>0</v>
      </c>
      <c r="N83" s="25"/>
    </row>
    <row r="84">
      <c r="A84" s="1" t="s">
        <v>64</v>
      </c>
      <c r="B84" s="1">
        <v>19</v>
      </c>
      <c r="C84" s="26" t="s">
        <v>525</v>
      </c>
      <c r="D84" t="s">
        <v>71</v>
      </c>
      <c r="E84" s="27" t="s">
        <v>526</v>
      </c>
      <c r="F84" s="28" t="s">
        <v>79</v>
      </c>
      <c r="G84" s="29">
        <v>7.2000000000000002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80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70</v>
      </c>
      <c r="E85" s="27" t="s">
        <v>71</v>
      </c>
    </row>
    <row r="86">
      <c r="A86" s="1" t="s">
        <v>72</v>
      </c>
    </row>
    <row r="87" ht="37.5">
      <c r="A87" s="1" t="s">
        <v>73</v>
      </c>
      <c r="E87" s="27" t="s">
        <v>527</v>
      </c>
    </row>
    <row r="88">
      <c r="A88" s="1" t="s">
        <v>64</v>
      </c>
      <c r="B88" s="1">
        <v>20</v>
      </c>
      <c r="C88" s="26" t="s">
        <v>528</v>
      </c>
      <c r="D88" t="s">
        <v>71</v>
      </c>
      <c r="E88" s="27" t="s">
        <v>529</v>
      </c>
      <c r="F88" s="28" t="s">
        <v>192</v>
      </c>
      <c r="G88" s="29">
        <v>18.600000000000001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80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70</v>
      </c>
      <c r="E89" s="27" t="s">
        <v>71</v>
      </c>
    </row>
    <row r="90">
      <c r="A90" s="1" t="s">
        <v>72</v>
      </c>
    </row>
    <row r="91" ht="25">
      <c r="A91" s="1" t="s">
        <v>73</v>
      </c>
      <c r="E91" s="27" t="s">
        <v>530</v>
      </c>
    </row>
    <row r="92">
      <c r="A92" s="1" t="s">
        <v>64</v>
      </c>
      <c r="B92" s="1">
        <v>21</v>
      </c>
      <c r="C92" s="26" t="s">
        <v>531</v>
      </c>
      <c r="D92" t="s">
        <v>71</v>
      </c>
      <c r="E92" s="27" t="s">
        <v>532</v>
      </c>
      <c r="F92" s="28" t="s">
        <v>93</v>
      </c>
      <c r="G92" s="29">
        <v>142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80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70</v>
      </c>
      <c r="E93" s="27" t="s">
        <v>533</v>
      </c>
    </row>
    <row r="94">
      <c r="A94" s="1" t="s">
        <v>72</v>
      </c>
    </row>
    <row r="95" ht="162.5">
      <c r="A95" s="1" t="s">
        <v>73</v>
      </c>
      <c r="E95" s="27" t="s">
        <v>534</v>
      </c>
    </row>
    <row r="96">
      <c r="A96" s="1" t="s">
        <v>64</v>
      </c>
      <c r="B96" s="1">
        <v>22</v>
      </c>
      <c r="C96" s="26" t="s">
        <v>535</v>
      </c>
      <c r="D96" t="s">
        <v>71</v>
      </c>
      <c r="E96" s="27" t="s">
        <v>536</v>
      </c>
      <c r="F96" s="28" t="s">
        <v>192</v>
      </c>
      <c r="G96" s="29">
        <v>24.600000000000001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80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70</v>
      </c>
      <c r="E97" s="27" t="s">
        <v>537</v>
      </c>
    </row>
    <row r="98">
      <c r="A98" s="1" t="s">
        <v>72</v>
      </c>
    </row>
    <row r="99" ht="50">
      <c r="A99" s="1" t="s">
        <v>73</v>
      </c>
      <c r="E99" s="27" t="s">
        <v>538</v>
      </c>
    </row>
    <row r="100">
      <c r="A100" s="1" t="s">
        <v>64</v>
      </c>
      <c r="B100" s="1">
        <v>23</v>
      </c>
      <c r="C100" s="26" t="s">
        <v>539</v>
      </c>
      <c r="D100" t="s">
        <v>71</v>
      </c>
      <c r="E100" s="27" t="s">
        <v>540</v>
      </c>
      <c r="F100" s="28" t="s">
        <v>68</v>
      </c>
      <c r="G100" s="29">
        <v>6.4320000000000004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80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70</v>
      </c>
      <c r="E101" s="27" t="s">
        <v>71</v>
      </c>
    </row>
    <row r="102" ht="52">
      <c r="A102" s="1" t="s">
        <v>72</v>
      </c>
      <c r="E102" s="32" t="s">
        <v>541</v>
      </c>
    </row>
    <row r="103" ht="37.5">
      <c r="A103" s="1" t="s">
        <v>73</v>
      </c>
      <c r="E103" s="27" t="s">
        <v>542</v>
      </c>
    </row>
    <row r="104">
      <c r="A104" s="1" t="s">
        <v>64</v>
      </c>
      <c r="B104" s="1">
        <v>24</v>
      </c>
      <c r="C104" s="26" t="s">
        <v>543</v>
      </c>
      <c r="D104" t="s">
        <v>71</v>
      </c>
      <c r="E104" s="27" t="s">
        <v>544</v>
      </c>
      <c r="F104" s="28" t="s">
        <v>192</v>
      </c>
      <c r="G104" s="29">
        <v>80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80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70</v>
      </c>
      <c r="E105" s="27" t="s">
        <v>71</v>
      </c>
    </row>
    <row r="106" ht="26">
      <c r="A106" s="1" t="s">
        <v>72</v>
      </c>
      <c r="E106" s="32" t="s">
        <v>545</v>
      </c>
    </row>
    <row r="107">
      <c r="A107" s="1" t="s">
        <v>73</v>
      </c>
      <c r="E107" s="27" t="s">
        <v>546</v>
      </c>
    </row>
    <row r="108">
      <c r="A108" s="1" t="s">
        <v>64</v>
      </c>
      <c r="B108" s="1">
        <v>25</v>
      </c>
      <c r="C108" s="26" t="s">
        <v>547</v>
      </c>
      <c r="D108" t="s">
        <v>71</v>
      </c>
      <c r="E108" s="27" t="s">
        <v>548</v>
      </c>
      <c r="F108" s="28" t="s">
        <v>93</v>
      </c>
      <c r="G108" s="29">
        <v>170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80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70</v>
      </c>
      <c r="E109" s="27" t="s">
        <v>71</v>
      </c>
    </row>
    <row r="110" ht="26">
      <c r="A110" s="1" t="s">
        <v>72</v>
      </c>
      <c r="E110" s="32" t="s">
        <v>549</v>
      </c>
    </row>
    <row r="111" ht="62.5">
      <c r="A111" s="1" t="s">
        <v>73</v>
      </c>
      <c r="E111" s="27" t="s">
        <v>307</v>
      </c>
    </row>
    <row r="112">
      <c r="A112" s="1" t="s">
        <v>64</v>
      </c>
      <c r="B112" s="1">
        <v>26</v>
      </c>
      <c r="C112" s="26" t="s">
        <v>550</v>
      </c>
      <c r="D112" t="s">
        <v>71</v>
      </c>
      <c r="E112" s="27" t="s">
        <v>551</v>
      </c>
      <c r="F112" s="28" t="s">
        <v>79</v>
      </c>
      <c r="G112" s="29">
        <v>9.5999999999999996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80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70</v>
      </c>
      <c r="E113" s="27" t="s">
        <v>552</v>
      </c>
    </row>
    <row r="114" ht="26">
      <c r="A114" s="1" t="s">
        <v>72</v>
      </c>
      <c r="E114" s="32" t="s">
        <v>553</v>
      </c>
    </row>
    <row r="115" ht="37.5">
      <c r="A115" s="1" t="s">
        <v>73</v>
      </c>
      <c r="E115" s="27" t="s">
        <v>378</v>
      </c>
    </row>
    <row r="116">
      <c r="A116" s="1" t="s">
        <v>64</v>
      </c>
      <c r="B116" s="1">
        <v>27</v>
      </c>
      <c r="C116" s="26" t="s">
        <v>554</v>
      </c>
      <c r="D116" t="s">
        <v>71</v>
      </c>
      <c r="E116" s="27" t="s">
        <v>555</v>
      </c>
      <c r="F116" s="28" t="s">
        <v>79</v>
      </c>
      <c r="G116" s="29">
        <v>2.0960000000000001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80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70</v>
      </c>
      <c r="E117" s="27" t="s">
        <v>71</v>
      </c>
    </row>
    <row r="118" ht="26">
      <c r="A118" s="1" t="s">
        <v>72</v>
      </c>
      <c r="E118" s="32" t="s">
        <v>556</v>
      </c>
    </row>
    <row r="119" ht="350">
      <c r="A119" s="1" t="s">
        <v>73</v>
      </c>
      <c r="E119" s="27" t="s">
        <v>557</v>
      </c>
    </row>
    <row r="120">
      <c r="A120" s="1" t="s">
        <v>64</v>
      </c>
      <c r="B120" s="1">
        <v>28</v>
      </c>
      <c r="C120" s="26" t="s">
        <v>558</v>
      </c>
      <c r="D120" t="s">
        <v>71</v>
      </c>
      <c r="E120" s="27" t="s">
        <v>559</v>
      </c>
      <c r="F120" s="28" t="s">
        <v>192</v>
      </c>
      <c r="G120" s="29">
        <v>498.19999999999999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80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70</v>
      </c>
      <c r="E121" s="27" t="s">
        <v>71</v>
      </c>
    </row>
    <row r="122" ht="52">
      <c r="A122" s="1" t="s">
        <v>72</v>
      </c>
      <c r="E122" s="32" t="s">
        <v>560</v>
      </c>
    </row>
    <row r="123" ht="100">
      <c r="A123" s="1" t="s">
        <v>73</v>
      </c>
      <c r="E123" s="27" t="s">
        <v>561</v>
      </c>
    </row>
    <row r="124">
      <c r="A124" s="1" t="s">
        <v>64</v>
      </c>
      <c r="B124" s="1">
        <v>29</v>
      </c>
      <c r="C124" s="26" t="s">
        <v>327</v>
      </c>
      <c r="D124" t="s">
        <v>71</v>
      </c>
      <c r="E124" s="27" t="s">
        <v>328</v>
      </c>
      <c r="F124" s="28" t="s">
        <v>192</v>
      </c>
      <c r="G124" s="29">
        <v>13.1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80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70</v>
      </c>
      <c r="E125" s="27" t="s">
        <v>562</v>
      </c>
    </row>
    <row r="126" ht="26">
      <c r="A126" s="1" t="s">
        <v>72</v>
      </c>
      <c r="E126" s="32" t="s">
        <v>563</v>
      </c>
    </row>
    <row r="127" ht="100">
      <c r="A127" s="1" t="s">
        <v>73</v>
      </c>
      <c r="E127" s="27" t="s">
        <v>564</v>
      </c>
    </row>
    <row r="128" ht="13">
      <c r="A128" s="1" t="s">
        <v>61</v>
      </c>
      <c r="C128" s="22" t="s">
        <v>332</v>
      </c>
      <c r="E128" s="23" t="s">
        <v>333</v>
      </c>
      <c r="L128" s="24">
        <f>SUMIFS(L129:L136,A129:A136,"P")</f>
        <v>0</v>
      </c>
      <c r="M128" s="24">
        <f>SUMIFS(M129:M136,A129:A136,"P")</f>
        <v>0</v>
      </c>
      <c r="N128" s="25"/>
    </row>
    <row r="129">
      <c r="A129" s="1" t="s">
        <v>64</v>
      </c>
      <c r="B129" s="1">
        <v>30</v>
      </c>
      <c r="C129" s="26" t="s">
        <v>565</v>
      </c>
      <c r="D129" t="s">
        <v>71</v>
      </c>
      <c r="E129" s="27" t="s">
        <v>566</v>
      </c>
      <c r="F129" s="28" t="s">
        <v>79</v>
      </c>
      <c r="G129" s="29">
        <v>1.319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80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70</v>
      </c>
      <c r="E130" s="27" t="s">
        <v>71</v>
      </c>
    </row>
    <row r="131" ht="26">
      <c r="A131" s="1" t="s">
        <v>72</v>
      </c>
      <c r="E131" s="32" t="s">
        <v>567</v>
      </c>
    </row>
    <row r="132" ht="225">
      <c r="A132" s="1" t="s">
        <v>73</v>
      </c>
      <c r="E132" s="27" t="s">
        <v>568</v>
      </c>
    </row>
    <row r="133" ht="25">
      <c r="A133" s="1" t="s">
        <v>64</v>
      </c>
      <c r="B133" s="1">
        <v>31</v>
      </c>
      <c r="C133" s="26" t="s">
        <v>569</v>
      </c>
      <c r="D133" t="s">
        <v>71</v>
      </c>
      <c r="E133" s="27" t="s">
        <v>570</v>
      </c>
      <c r="F133" s="28" t="s">
        <v>79</v>
      </c>
      <c r="G133" s="29">
        <v>48.600000000000001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80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70</v>
      </c>
      <c r="E134" s="27" t="s">
        <v>71</v>
      </c>
    </row>
    <row r="135" ht="104">
      <c r="A135" s="1" t="s">
        <v>72</v>
      </c>
      <c r="E135" s="32" t="s">
        <v>571</v>
      </c>
    </row>
    <row r="136" ht="25">
      <c r="A136" s="1" t="s">
        <v>73</v>
      </c>
      <c r="E136" s="27" t="s">
        <v>572</v>
      </c>
    </row>
    <row r="137" ht="13">
      <c r="A137" s="1" t="s">
        <v>61</v>
      </c>
      <c r="C137" s="22" t="s">
        <v>358</v>
      </c>
      <c r="E137" s="23" t="s">
        <v>359</v>
      </c>
      <c r="L137" s="24">
        <f>SUMIFS(L138:L141,A138:A141,"P")</f>
        <v>0</v>
      </c>
      <c r="M137" s="24">
        <f>SUMIFS(M138:M141,A138:A141,"P")</f>
        <v>0</v>
      </c>
      <c r="N137" s="25"/>
    </row>
    <row r="138">
      <c r="A138" s="1" t="s">
        <v>64</v>
      </c>
      <c r="B138" s="1">
        <v>32</v>
      </c>
      <c r="C138" s="26" t="s">
        <v>573</v>
      </c>
      <c r="D138" t="s">
        <v>71</v>
      </c>
      <c r="E138" s="27" t="s">
        <v>574</v>
      </c>
      <c r="F138" s="28" t="s">
        <v>79</v>
      </c>
      <c r="G138" s="29">
        <v>20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80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 ht="25">
      <c r="A139" s="1" t="s">
        <v>70</v>
      </c>
      <c r="E139" s="27" t="s">
        <v>575</v>
      </c>
    </row>
    <row r="140" ht="26">
      <c r="A140" s="1" t="s">
        <v>72</v>
      </c>
      <c r="E140" s="32" t="s">
        <v>576</v>
      </c>
    </row>
    <row r="141" ht="37.5">
      <c r="A141" s="1" t="s">
        <v>73</v>
      </c>
      <c r="E141" s="27" t="s">
        <v>451</v>
      </c>
    </row>
    <row r="142" ht="13">
      <c r="A142" s="1" t="s">
        <v>61</v>
      </c>
      <c r="C142" s="22" t="s">
        <v>195</v>
      </c>
      <c r="E142" s="23" t="s">
        <v>196</v>
      </c>
      <c r="L142" s="24">
        <f>SUMIFS(L143:L174,A143:A174,"P")</f>
        <v>0</v>
      </c>
      <c r="M142" s="24">
        <f>SUMIFS(M143:M174,A143:A174,"P")</f>
        <v>0</v>
      </c>
      <c r="N142" s="25"/>
    </row>
    <row r="143">
      <c r="A143" s="1" t="s">
        <v>64</v>
      </c>
      <c r="B143" s="1">
        <v>33</v>
      </c>
      <c r="C143" s="26" t="s">
        <v>577</v>
      </c>
      <c r="D143" t="s">
        <v>71</v>
      </c>
      <c r="E143" s="27" t="s">
        <v>578</v>
      </c>
      <c r="F143" s="28" t="s">
        <v>192</v>
      </c>
      <c r="G143" s="29">
        <v>356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80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70</v>
      </c>
      <c r="E144" s="27" t="s">
        <v>71</v>
      </c>
    </row>
    <row r="145" ht="26">
      <c r="A145" s="1" t="s">
        <v>72</v>
      </c>
      <c r="E145" s="32" t="s">
        <v>579</v>
      </c>
    </row>
    <row r="146" ht="125">
      <c r="A146" s="1" t="s">
        <v>73</v>
      </c>
      <c r="E146" s="27" t="s">
        <v>580</v>
      </c>
    </row>
    <row r="147">
      <c r="A147" s="1" t="s">
        <v>64</v>
      </c>
      <c r="B147" s="1">
        <v>34</v>
      </c>
      <c r="C147" s="26" t="s">
        <v>581</v>
      </c>
      <c r="D147" t="s">
        <v>71</v>
      </c>
      <c r="E147" s="27" t="s">
        <v>582</v>
      </c>
      <c r="F147" s="28" t="s">
        <v>192</v>
      </c>
      <c r="G147" s="29">
        <v>16.800000000000001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80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70</v>
      </c>
      <c r="E148" s="27" t="s">
        <v>71</v>
      </c>
    </row>
    <row r="149" ht="26">
      <c r="A149" s="1" t="s">
        <v>72</v>
      </c>
      <c r="E149" s="32" t="s">
        <v>583</v>
      </c>
    </row>
    <row r="150" ht="50">
      <c r="A150" s="1" t="s">
        <v>73</v>
      </c>
      <c r="E150" s="27" t="s">
        <v>584</v>
      </c>
    </row>
    <row r="151">
      <c r="A151" s="1" t="s">
        <v>64</v>
      </c>
      <c r="B151" s="1">
        <v>35</v>
      </c>
      <c r="C151" s="26" t="s">
        <v>585</v>
      </c>
      <c r="D151" t="s">
        <v>71</v>
      </c>
      <c r="E151" s="27" t="s">
        <v>586</v>
      </c>
      <c r="F151" s="28" t="s">
        <v>192</v>
      </c>
      <c r="G151" s="29">
        <v>356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80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70</v>
      </c>
      <c r="E152" s="27" t="s">
        <v>71</v>
      </c>
    </row>
    <row r="153" ht="26">
      <c r="A153" s="1" t="s">
        <v>72</v>
      </c>
      <c r="E153" s="32" t="s">
        <v>579</v>
      </c>
    </row>
    <row r="154" ht="50">
      <c r="A154" s="1" t="s">
        <v>73</v>
      </c>
      <c r="E154" s="27" t="s">
        <v>584</v>
      </c>
    </row>
    <row r="155">
      <c r="A155" s="1" t="s">
        <v>64</v>
      </c>
      <c r="B155" s="1">
        <v>36</v>
      </c>
      <c r="C155" s="26" t="s">
        <v>587</v>
      </c>
      <c r="D155" t="s">
        <v>71</v>
      </c>
      <c r="E155" s="27" t="s">
        <v>588</v>
      </c>
      <c r="F155" s="28" t="s">
        <v>192</v>
      </c>
      <c r="G155" s="29">
        <v>356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80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70</v>
      </c>
      <c r="E156" s="27" t="s">
        <v>71</v>
      </c>
    </row>
    <row r="157" ht="26">
      <c r="A157" s="1" t="s">
        <v>72</v>
      </c>
      <c r="E157" s="32" t="s">
        <v>579</v>
      </c>
    </row>
    <row r="158" ht="50">
      <c r="A158" s="1" t="s">
        <v>73</v>
      </c>
      <c r="E158" s="27" t="s">
        <v>589</v>
      </c>
    </row>
    <row r="159">
      <c r="A159" s="1" t="s">
        <v>64</v>
      </c>
      <c r="B159" s="1">
        <v>37</v>
      </c>
      <c r="C159" s="26" t="s">
        <v>590</v>
      </c>
      <c r="D159" t="s">
        <v>71</v>
      </c>
      <c r="E159" s="27" t="s">
        <v>591</v>
      </c>
      <c r="F159" s="28" t="s">
        <v>192</v>
      </c>
      <c r="G159" s="29">
        <v>356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80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70</v>
      </c>
      <c r="E160" s="27" t="s">
        <v>71</v>
      </c>
    </row>
    <row r="161" ht="26">
      <c r="A161" s="1" t="s">
        <v>72</v>
      </c>
      <c r="E161" s="32" t="s">
        <v>579</v>
      </c>
    </row>
    <row r="162" ht="50">
      <c r="A162" s="1" t="s">
        <v>73</v>
      </c>
      <c r="E162" s="27" t="s">
        <v>589</v>
      </c>
    </row>
    <row r="163">
      <c r="A163" s="1" t="s">
        <v>64</v>
      </c>
      <c r="B163" s="1">
        <v>38</v>
      </c>
      <c r="C163" s="26" t="s">
        <v>592</v>
      </c>
      <c r="D163" t="s">
        <v>71</v>
      </c>
      <c r="E163" s="27" t="s">
        <v>593</v>
      </c>
      <c r="F163" s="28" t="s">
        <v>192</v>
      </c>
      <c r="G163" s="29">
        <v>356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80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70</v>
      </c>
      <c r="E164" s="27" t="s">
        <v>71</v>
      </c>
    </row>
    <row r="165" ht="26">
      <c r="A165" s="1" t="s">
        <v>72</v>
      </c>
      <c r="E165" s="32" t="s">
        <v>579</v>
      </c>
    </row>
    <row r="166" ht="137.5">
      <c r="A166" s="1" t="s">
        <v>73</v>
      </c>
      <c r="E166" s="27" t="s">
        <v>594</v>
      </c>
    </row>
    <row r="167">
      <c r="A167" s="1" t="s">
        <v>64</v>
      </c>
      <c r="B167" s="1">
        <v>39</v>
      </c>
      <c r="C167" s="26" t="s">
        <v>595</v>
      </c>
      <c r="D167" t="s">
        <v>71</v>
      </c>
      <c r="E167" s="27" t="s">
        <v>596</v>
      </c>
      <c r="F167" s="28" t="s">
        <v>192</v>
      </c>
      <c r="G167" s="29">
        <v>356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80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70</v>
      </c>
      <c r="E168" s="27" t="s">
        <v>71</v>
      </c>
    </row>
    <row r="169" ht="26">
      <c r="A169" s="1" t="s">
        <v>72</v>
      </c>
      <c r="E169" s="32" t="s">
        <v>579</v>
      </c>
    </row>
    <row r="170" ht="137.5">
      <c r="A170" s="1" t="s">
        <v>73</v>
      </c>
      <c r="E170" s="27" t="s">
        <v>594</v>
      </c>
    </row>
    <row r="171">
      <c r="A171" s="1" t="s">
        <v>64</v>
      </c>
      <c r="B171" s="1">
        <v>42</v>
      </c>
      <c r="C171" s="26" t="s">
        <v>597</v>
      </c>
      <c r="D171" t="s">
        <v>71</v>
      </c>
      <c r="E171" s="27" t="s">
        <v>598</v>
      </c>
      <c r="F171" s="28" t="s">
        <v>192</v>
      </c>
      <c r="G171" s="29">
        <v>16.800000000000001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80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70</v>
      </c>
      <c r="E172" s="27" t="s">
        <v>71</v>
      </c>
    </row>
    <row r="173" ht="26">
      <c r="A173" s="1" t="s">
        <v>72</v>
      </c>
      <c r="E173" s="32" t="s">
        <v>583</v>
      </c>
    </row>
    <row r="174" ht="137.5">
      <c r="A174" s="1" t="s">
        <v>73</v>
      </c>
      <c r="E174" s="27" t="s">
        <v>599</v>
      </c>
    </row>
    <row r="175" ht="13">
      <c r="A175" s="1" t="s">
        <v>61</v>
      </c>
      <c r="C175" s="22" t="s">
        <v>396</v>
      </c>
      <c r="E175" s="23" t="s">
        <v>397</v>
      </c>
      <c r="L175" s="24">
        <f>SUMIFS(L176:L187,A176:A187,"P")</f>
        <v>0</v>
      </c>
      <c r="M175" s="24">
        <f>SUMIFS(M176:M187,A176:A187,"P")</f>
        <v>0</v>
      </c>
      <c r="N175" s="25"/>
    </row>
    <row r="176">
      <c r="A176" s="1" t="s">
        <v>64</v>
      </c>
      <c r="B176" s="1">
        <v>43</v>
      </c>
      <c r="C176" s="26" t="s">
        <v>600</v>
      </c>
      <c r="D176" t="s">
        <v>71</v>
      </c>
      <c r="E176" s="27" t="s">
        <v>601</v>
      </c>
      <c r="F176" s="28" t="s">
        <v>93</v>
      </c>
      <c r="G176" s="29">
        <v>7.5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80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70</v>
      </c>
      <c r="E177" s="27" t="s">
        <v>71</v>
      </c>
    </row>
    <row r="178" ht="26">
      <c r="A178" s="1" t="s">
        <v>72</v>
      </c>
      <c r="E178" s="32" t="s">
        <v>602</v>
      </c>
    </row>
    <row r="179" ht="237.5">
      <c r="A179" s="1" t="s">
        <v>73</v>
      </c>
      <c r="E179" s="27" t="s">
        <v>603</v>
      </c>
    </row>
    <row r="180">
      <c r="A180" s="1" t="s">
        <v>64</v>
      </c>
      <c r="B180" s="1">
        <v>44</v>
      </c>
      <c r="C180" s="26" t="s">
        <v>604</v>
      </c>
      <c r="D180" t="s">
        <v>71</v>
      </c>
      <c r="E180" s="27" t="s">
        <v>605</v>
      </c>
      <c r="F180" s="28" t="s">
        <v>89</v>
      </c>
      <c r="G180" s="29">
        <v>1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80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70</v>
      </c>
      <c r="E181" s="27" t="s">
        <v>71</v>
      </c>
    </row>
    <row r="182">
      <c r="A182" s="1" t="s">
        <v>72</v>
      </c>
    </row>
    <row r="183" ht="87.5">
      <c r="A183" s="1" t="s">
        <v>73</v>
      </c>
      <c r="E183" s="27" t="s">
        <v>606</v>
      </c>
    </row>
    <row r="184">
      <c r="A184" s="1" t="s">
        <v>64</v>
      </c>
      <c r="B184" s="1">
        <v>45</v>
      </c>
      <c r="C184" s="26" t="s">
        <v>607</v>
      </c>
      <c r="D184" t="s">
        <v>71</v>
      </c>
      <c r="E184" s="27" t="s">
        <v>608</v>
      </c>
      <c r="F184" s="28" t="s">
        <v>89</v>
      </c>
      <c r="G184" s="29">
        <v>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69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70</v>
      </c>
      <c r="E185" s="27" t="s">
        <v>609</v>
      </c>
    </row>
    <row r="186">
      <c r="A186" s="1" t="s">
        <v>72</v>
      </c>
    </row>
    <row r="187" ht="262.5">
      <c r="A187" s="1" t="s">
        <v>73</v>
      </c>
      <c r="E187" s="27" t="s">
        <v>610</v>
      </c>
    </row>
    <row r="188" ht="13">
      <c r="A188" s="1" t="s">
        <v>61</v>
      </c>
      <c r="C188" s="22" t="s">
        <v>238</v>
      </c>
      <c r="E188" s="23" t="s">
        <v>407</v>
      </c>
      <c r="L188" s="24">
        <f>SUMIFS(L189:L228,A189:A228,"P")</f>
        <v>0</v>
      </c>
      <c r="M188" s="24">
        <f>SUMIFS(M189:M228,A189:A228,"P")</f>
        <v>0</v>
      </c>
      <c r="N188" s="25"/>
    </row>
    <row r="189" ht="25">
      <c r="A189" s="1" t="s">
        <v>64</v>
      </c>
      <c r="B189" s="1">
        <v>46</v>
      </c>
      <c r="C189" s="26" t="s">
        <v>611</v>
      </c>
      <c r="D189" t="s">
        <v>71</v>
      </c>
      <c r="E189" s="27" t="s">
        <v>612</v>
      </c>
      <c r="F189" s="28" t="s">
        <v>93</v>
      </c>
      <c r="G189" s="29">
        <v>24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80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70</v>
      </c>
      <c r="E190" s="27" t="s">
        <v>71</v>
      </c>
    </row>
    <row r="191">
      <c r="A191" s="1" t="s">
        <v>72</v>
      </c>
    </row>
    <row r="192" ht="125">
      <c r="A192" s="1" t="s">
        <v>73</v>
      </c>
      <c r="E192" s="27" t="s">
        <v>613</v>
      </c>
    </row>
    <row r="193" ht="25">
      <c r="A193" s="1" t="s">
        <v>64</v>
      </c>
      <c r="B193" s="1">
        <v>47</v>
      </c>
      <c r="C193" s="26" t="s">
        <v>614</v>
      </c>
      <c r="D193" t="s">
        <v>71</v>
      </c>
      <c r="E193" s="27" t="s">
        <v>615</v>
      </c>
      <c r="F193" s="28" t="s">
        <v>93</v>
      </c>
      <c r="G193" s="29">
        <v>23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80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70</v>
      </c>
      <c r="E194" s="27" t="s">
        <v>71</v>
      </c>
    </row>
    <row r="195">
      <c r="A195" s="1" t="s">
        <v>72</v>
      </c>
    </row>
    <row r="196" ht="37.5">
      <c r="A196" s="1" t="s">
        <v>73</v>
      </c>
      <c r="E196" s="27" t="s">
        <v>616</v>
      </c>
    </row>
    <row r="197">
      <c r="A197" s="1" t="s">
        <v>64</v>
      </c>
      <c r="B197" s="1">
        <v>48</v>
      </c>
      <c r="C197" s="26" t="s">
        <v>617</v>
      </c>
      <c r="D197" t="s">
        <v>71</v>
      </c>
      <c r="E197" s="27" t="s">
        <v>618</v>
      </c>
      <c r="F197" s="28" t="s">
        <v>89</v>
      </c>
      <c r="G197" s="29">
        <v>2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80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70</v>
      </c>
      <c r="E198" s="27" t="s">
        <v>71</v>
      </c>
    </row>
    <row r="199">
      <c r="A199" s="1" t="s">
        <v>72</v>
      </c>
    </row>
    <row r="200" ht="25">
      <c r="A200" s="1" t="s">
        <v>73</v>
      </c>
      <c r="E200" s="27" t="s">
        <v>619</v>
      </c>
    </row>
    <row r="201" ht="25">
      <c r="A201" s="1" t="s">
        <v>64</v>
      </c>
      <c r="B201" s="1">
        <v>49</v>
      </c>
      <c r="C201" s="26" t="s">
        <v>620</v>
      </c>
      <c r="D201" t="s">
        <v>71</v>
      </c>
      <c r="E201" s="27" t="s">
        <v>621</v>
      </c>
      <c r="F201" s="28" t="s">
        <v>89</v>
      </c>
      <c r="G201" s="29">
        <v>12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80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70</v>
      </c>
      <c r="E202" s="27" t="s">
        <v>71</v>
      </c>
    </row>
    <row r="203">
      <c r="A203" s="1" t="s">
        <v>72</v>
      </c>
    </row>
    <row r="204" ht="25">
      <c r="A204" s="1" t="s">
        <v>73</v>
      </c>
      <c r="E204" s="27" t="s">
        <v>622</v>
      </c>
    </row>
    <row r="205" ht="25">
      <c r="A205" s="1" t="s">
        <v>64</v>
      </c>
      <c r="B205" s="1">
        <v>50</v>
      </c>
      <c r="C205" s="26" t="s">
        <v>623</v>
      </c>
      <c r="D205" t="s">
        <v>71</v>
      </c>
      <c r="E205" s="27" t="s">
        <v>624</v>
      </c>
      <c r="F205" s="28" t="s">
        <v>89</v>
      </c>
      <c r="G205" s="29">
        <v>8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80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70</v>
      </c>
      <c r="E206" s="27" t="s">
        <v>71</v>
      </c>
    </row>
    <row r="207">
      <c r="A207" s="1" t="s">
        <v>72</v>
      </c>
    </row>
    <row r="208" ht="25">
      <c r="A208" s="1" t="s">
        <v>73</v>
      </c>
      <c r="E208" s="27" t="s">
        <v>625</v>
      </c>
    </row>
    <row r="209">
      <c r="A209" s="1" t="s">
        <v>64</v>
      </c>
      <c r="B209" s="1">
        <v>51</v>
      </c>
      <c r="C209" s="26" t="s">
        <v>626</v>
      </c>
      <c r="D209" t="s">
        <v>71</v>
      </c>
      <c r="E209" s="27" t="s">
        <v>627</v>
      </c>
      <c r="F209" s="28" t="s">
        <v>93</v>
      </c>
      <c r="G209" s="29">
        <v>48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80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70</v>
      </c>
      <c r="E210" s="27" t="s">
        <v>71</v>
      </c>
    </row>
    <row r="211">
      <c r="A211" s="1" t="s">
        <v>72</v>
      </c>
    </row>
    <row r="212" ht="50">
      <c r="A212" s="1" t="s">
        <v>73</v>
      </c>
      <c r="E212" s="27" t="s">
        <v>628</v>
      </c>
    </row>
    <row r="213">
      <c r="A213" s="1" t="s">
        <v>64</v>
      </c>
      <c r="B213" s="1">
        <v>52</v>
      </c>
      <c r="C213" s="26" t="s">
        <v>629</v>
      </c>
      <c r="D213" t="s">
        <v>71</v>
      </c>
      <c r="E213" s="27" t="s">
        <v>630</v>
      </c>
      <c r="F213" s="28" t="s">
        <v>93</v>
      </c>
      <c r="G213" s="29">
        <v>41.5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80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70</v>
      </c>
      <c r="E214" s="27" t="s">
        <v>71</v>
      </c>
    </row>
    <row r="215">
      <c r="A215" s="1" t="s">
        <v>72</v>
      </c>
    </row>
    <row r="216" ht="87.5">
      <c r="A216" s="1" t="s">
        <v>73</v>
      </c>
      <c r="E216" s="27" t="s">
        <v>631</v>
      </c>
    </row>
    <row r="217">
      <c r="A217" s="1" t="s">
        <v>64</v>
      </c>
      <c r="B217" s="1">
        <v>40</v>
      </c>
      <c r="C217" s="26" t="s">
        <v>632</v>
      </c>
      <c r="D217" t="s">
        <v>71</v>
      </c>
      <c r="E217" s="27" t="s">
        <v>633</v>
      </c>
      <c r="F217" s="28" t="s">
        <v>93</v>
      </c>
      <c r="G217" s="29">
        <v>48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80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70</v>
      </c>
      <c r="E218" s="27" t="s">
        <v>71</v>
      </c>
    </row>
    <row r="219">
      <c r="A219" s="1" t="s">
        <v>72</v>
      </c>
    </row>
    <row r="220" ht="75">
      <c r="A220" s="1" t="s">
        <v>73</v>
      </c>
      <c r="E220" s="27" t="s">
        <v>634</v>
      </c>
    </row>
    <row r="221">
      <c r="A221" s="1" t="s">
        <v>64</v>
      </c>
      <c r="B221" s="1">
        <v>41</v>
      </c>
      <c r="C221" s="26" t="s">
        <v>635</v>
      </c>
      <c r="D221" t="s">
        <v>71</v>
      </c>
      <c r="E221" s="27" t="s">
        <v>636</v>
      </c>
      <c r="F221" s="28" t="s">
        <v>192</v>
      </c>
      <c r="G221" s="29">
        <v>6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80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70</v>
      </c>
      <c r="E222" s="27" t="s">
        <v>71</v>
      </c>
    </row>
    <row r="223">
      <c r="A223" s="1" t="s">
        <v>72</v>
      </c>
    </row>
    <row r="224" ht="87.5">
      <c r="A224" s="1" t="s">
        <v>73</v>
      </c>
      <c r="E224" s="27" t="s">
        <v>637</v>
      </c>
    </row>
    <row r="225">
      <c r="A225" s="1" t="s">
        <v>64</v>
      </c>
      <c r="B225" s="1">
        <v>53</v>
      </c>
      <c r="C225" s="26" t="s">
        <v>638</v>
      </c>
      <c r="D225" t="s">
        <v>71</v>
      </c>
      <c r="E225" s="27" t="s">
        <v>639</v>
      </c>
      <c r="F225" s="28" t="s">
        <v>93</v>
      </c>
      <c r="G225" s="29">
        <v>24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80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70</v>
      </c>
      <c r="E226" s="27" t="s">
        <v>71</v>
      </c>
    </row>
    <row r="227">
      <c r="A227" s="1" t="s">
        <v>72</v>
      </c>
    </row>
    <row r="228" ht="112.5">
      <c r="A228" s="1" t="s">
        <v>73</v>
      </c>
      <c r="E228" s="27" t="s">
        <v>640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36</v>
      </c>
      <c r="D4" s="1"/>
      <c r="E4" s="17" t="s">
        <v>37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COUNTIFS(L8:L43,"=0",A8:A43,"P")+COUNTIFS(L8:L43,"",A8:A43,"P")+SUM(Q8:Q43)</f>
        <v>0</v>
      </c>
    </row>
    <row r="8" ht="13">
      <c r="A8" s="1" t="s">
        <v>59</v>
      </c>
      <c r="C8" s="22" t="s">
        <v>641</v>
      </c>
      <c r="E8" s="23" t="s">
        <v>37</v>
      </c>
      <c r="L8" s="24">
        <f>L9+L26</f>
        <v>0</v>
      </c>
      <c r="M8" s="24">
        <f>M9+M26</f>
        <v>0</v>
      </c>
      <c r="N8" s="25"/>
    </row>
    <row r="9" ht="13">
      <c r="A9" s="1" t="s">
        <v>61</v>
      </c>
      <c r="C9" s="22" t="s">
        <v>75</v>
      </c>
      <c r="E9" s="23" t="s">
        <v>642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64</v>
      </c>
      <c r="B10" s="1">
        <v>1</v>
      </c>
      <c r="C10" s="26" t="s">
        <v>643</v>
      </c>
      <c r="D10" t="s">
        <v>71</v>
      </c>
      <c r="E10" s="27" t="s">
        <v>644</v>
      </c>
      <c r="F10" s="28" t="s">
        <v>257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69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70</v>
      </c>
      <c r="E11" s="27" t="s">
        <v>644</v>
      </c>
    </row>
    <row r="12" ht="26">
      <c r="A12" s="1" t="s">
        <v>72</v>
      </c>
      <c r="E12" s="32" t="s">
        <v>645</v>
      </c>
    </row>
    <row r="13" ht="137.5">
      <c r="A13" s="1" t="s">
        <v>73</v>
      </c>
      <c r="E13" s="27" t="s">
        <v>646</v>
      </c>
    </row>
    <row r="14">
      <c r="A14" s="1" t="s">
        <v>64</v>
      </c>
      <c r="B14" s="1">
        <v>2</v>
      </c>
      <c r="C14" s="26" t="s">
        <v>647</v>
      </c>
      <c r="D14" t="s">
        <v>71</v>
      </c>
      <c r="E14" s="27" t="s">
        <v>648</v>
      </c>
      <c r="F14" s="28" t="s">
        <v>257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69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70</v>
      </c>
      <c r="E15" s="27" t="s">
        <v>648</v>
      </c>
    </row>
    <row r="16" ht="26">
      <c r="A16" s="1" t="s">
        <v>72</v>
      </c>
      <c r="E16" s="32" t="s">
        <v>645</v>
      </c>
    </row>
    <row r="17" ht="87.5">
      <c r="A17" s="1" t="s">
        <v>73</v>
      </c>
      <c r="E17" s="27" t="s">
        <v>649</v>
      </c>
    </row>
    <row r="18">
      <c r="A18" s="1" t="s">
        <v>64</v>
      </c>
      <c r="B18" s="1">
        <v>3</v>
      </c>
      <c r="C18" s="26" t="s">
        <v>650</v>
      </c>
      <c r="D18" t="s">
        <v>71</v>
      </c>
      <c r="E18" s="27" t="s">
        <v>651</v>
      </c>
      <c r="F18" s="28" t="s">
        <v>257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69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70</v>
      </c>
      <c r="E19" s="27" t="s">
        <v>651</v>
      </c>
    </row>
    <row r="20" ht="26">
      <c r="A20" s="1" t="s">
        <v>72</v>
      </c>
      <c r="E20" s="32" t="s">
        <v>645</v>
      </c>
    </row>
    <row r="21" ht="87.5">
      <c r="A21" s="1" t="s">
        <v>73</v>
      </c>
      <c r="E21" s="27" t="s">
        <v>652</v>
      </c>
    </row>
    <row r="22">
      <c r="A22" s="1" t="s">
        <v>64</v>
      </c>
      <c r="B22" s="1">
        <v>4</v>
      </c>
      <c r="C22" s="26" t="s">
        <v>653</v>
      </c>
      <c r="D22" t="s">
        <v>71</v>
      </c>
      <c r="E22" s="27" t="s">
        <v>654</v>
      </c>
      <c r="F22" s="28" t="s">
        <v>257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69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70</v>
      </c>
      <c r="E23" s="27" t="s">
        <v>655</v>
      </c>
    </row>
    <row r="24" ht="26">
      <c r="A24" s="1" t="s">
        <v>72</v>
      </c>
      <c r="E24" s="32" t="s">
        <v>645</v>
      </c>
    </row>
    <row r="25" ht="25">
      <c r="A25" s="1" t="s">
        <v>73</v>
      </c>
      <c r="E25" s="27" t="s">
        <v>656</v>
      </c>
    </row>
    <row r="26" ht="13">
      <c r="A26" s="1" t="s">
        <v>61</v>
      </c>
      <c r="C26" s="22" t="s">
        <v>295</v>
      </c>
      <c r="E26" s="23" t="s">
        <v>657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64</v>
      </c>
      <c r="B27" s="1">
        <v>5</v>
      </c>
      <c r="C27" s="26" t="s">
        <v>658</v>
      </c>
      <c r="D27" t="s">
        <v>71</v>
      </c>
      <c r="E27" s="27" t="s">
        <v>659</v>
      </c>
      <c r="F27" s="28" t="s">
        <v>257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69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70</v>
      </c>
      <c r="E28" s="27" t="s">
        <v>660</v>
      </c>
    </row>
    <row r="29" ht="26">
      <c r="A29" s="1" t="s">
        <v>72</v>
      </c>
      <c r="E29" s="32" t="s">
        <v>645</v>
      </c>
    </row>
    <row r="30" ht="87.5">
      <c r="A30" s="1" t="s">
        <v>73</v>
      </c>
      <c r="E30" s="27" t="s">
        <v>661</v>
      </c>
    </row>
    <row r="31">
      <c r="A31" s="1" t="s">
        <v>64</v>
      </c>
      <c r="B31" s="1">
        <v>6</v>
      </c>
      <c r="C31" s="26" t="s">
        <v>662</v>
      </c>
      <c r="D31" t="s">
        <v>71</v>
      </c>
      <c r="E31" s="27" t="s">
        <v>663</v>
      </c>
      <c r="F31" s="28" t="s">
        <v>257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69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70</v>
      </c>
      <c r="E32" s="27" t="s">
        <v>664</v>
      </c>
    </row>
    <row r="33" ht="26">
      <c r="A33" s="1" t="s">
        <v>72</v>
      </c>
      <c r="E33" s="32" t="s">
        <v>645</v>
      </c>
    </row>
    <row r="34" ht="75">
      <c r="A34" s="1" t="s">
        <v>73</v>
      </c>
      <c r="E34" s="27" t="s">
        <v>665</v>
      </c>
    </row>
    <row r="35">
      <c r="A35" s="1" t="s">
        <v>64</v>
      </c>
      <c r="B35" s="1">
        <v>7</v>
      </c>
      <c r="C35" s="26" t="s">
        <v>666</v>
      </c>
      <c r="D35" t="s">
        <v>71</v>
      </c>
      <c r="E35" s="27" t="s">
        <v>667</v>
      </c>
      <c r="F35" s="28" t="s">
        <v>257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69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">
      <c r="A36" s="1" t="s">
        <v>70</v>
      </c>
      <c r="E36" s="27" t="s">
        <v>668</v>
      </c>
    </row>
    <row r="37" ht="26">
      <c r="A37" s="1" t="s">
        <v>72</v>
      </c>
      <c r="E37" s="32" t="s">
        <v>669</v>
      </c>
    </row>
    <row r="38">
      <c r="A38" s="1" t="s">
        <v>73</v>
      </c>
      <c r="E38" s="27" t="s">
        <v>71</v>
      </c>
    </row>
    <row r="39">
      <c r="A39" s="1" t="s">
        <v>64</v>
      </c>
      <c r="B39" s="1">
        <v>8</v>
      </c>
      <c r="C39" s="26" t="s">
        <v>670</v>
      </c>
      <c r="D39" t="s">
        <v>71</v>
      </c>
      <c r="E39" s="27" t="s">
        <v>671</v>
      </c>
      <c r="F39" s="28" t="s">
        <v>257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69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70</v>
      </c>
      <c r="E40" s="27"/>
    </row>
    <row r="41" ht="26">
      <c r="A41" s="1" t="s">
        <v>72</v>
      </c>
      <c r="E41" s="32" t="s">
        <v>645</v>
      </c>
    </row>
    <row r="42" ht="25">
      <c r="A42" s="1" t="s">
        <v>73</v>
      </c>
      <c r="E42" s="27" t="s">
        <v>672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Janko Milan, Ing.</dc:creator>
  <cp:lastModifiedBy>Janko Milan, Ing.</cp:lastModifiedBy>
  <dcterms:created xsi:type="dcterms:W3CDTF">2025-01-14T06:59:22Z</dcterms:created>
  <dcterms:modified xsi:type="dcterms:W3CDTF">2025-01-14T06:59:23Z</dcterms:modified>
</cp:coreProperties>
</file>